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30" tabRatio="634" activeTab="1"/>
  </bookViews>
  <sheets>
    <sheet name="тит лист" sheetId="1" r:id="rId1"/>
    <sheet name="прием 2022 г" sheetId="2" r:id="rId2"/>
    <sheet name="3, 4 курс 2022-23 уч год" sheetId="3" r:id="rId3"/>
    <sheet name="бюджет " sheetId="4" r:id="rId4"/>
    <sheet name="практ " sheetId="5" r:id="rId5"/>
    <sheet name="анализ" sheetId="6" r:id="rId6"/>
  </sheets>
  <definedNames>
    <definedName name="_Toc225603615" localSheetId="2">#REF!</definedName>
    <definedName name="_Toc225603615" localSheetId="1">#REF!</definedName>
    <definedName name="_xlfn.COUNTIFS" hidden="1">#NAME?</definedName>
    <definedName name="_xlnm.Print_Area" localSheetId="2">'3, 4 курс 2022-23 уч год'!$A$1:$W$96</definedName>
    <definedName name="_xlnm.Print_Area" localSheetId="1">'прием 2022 г'!$A$1:$W$96</definedName>
    <definedName name="_xlnm.Print_Area" localSheetId="0">'тит лист'!$A$1:$BA$28</definedName>
  </definedNames>
  <calcPr fullCalcOnLoad="1"/>
</workbook>
</file>

<file path=xl/sharedStrings.xml><?xml version="1.0" encoding="utf-8"?>
<sst xmlns="http://schemas.openxmlformats.org/spreadsheetml/2006/main" count="689" uniqueCount="297">
  <si>
    <t>Индекс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</si>
  <si>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</si>
  <si>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</si>
  <si>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</si>
  <si>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</si>
  <si>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 xml:space="preserve">Основы философии </t>
  </si>
  <si>
    <t>ОГСЭ.02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</si>
  <si>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</si>
  <si>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</si>
  <si>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</si>
  <si>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</si>
  <si>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</si>
  <si>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</si>
  <si>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</si>
  <si>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</si>
  <si>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</si>
  <si>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</si>
  <si>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</si>
  <si>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</si>
  <si>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</si>
  <si>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</si>
  <si>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</si>
  <si>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</si>
  <si>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</si>
  <si>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</si>
  <si>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Профессиональные модули</t>
  </si>
  <si>
    <t>ПМ.01</t>
  </si>
  <si>
    <t>МДК.01. 01</t>
  </si>
  <si>
    <t>ПМ.02</t>
  </si>
  <si>
    <t>МДК.02. 01</t>
  </si>
  <si>
    <t>УП.00.</t>
  </si>
  <si>
    <t>ПП.00.</t>
  </si>
  <si>
    <t xml:space="preserve">Производственная  практика (практика по профилю специальности) </t>
  </si>
  <si>
    <t>Психология общения</t>
  </si>
  <si>
    <t>История</t>
  </si>
  <si>
    <t>ОГСЭ.05</t>
  </si>
  <si>
    <t>Математика</t>
  </si>
  <si>
    <t>Информатика и информационно-коммуникационные технологии (ИКТ) в профессиональной деятельности</t>
  </si>
  <si>
    <t>Педагогика</t>
  </si>
  <si>
    <t>Психология</t>
  </si>
  <si>
    <t>Правовое обеспечение профессиональной деятельности</t>
  </si>
  <si>
    <t>ПМ.03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</si>
  <si>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</si>
  <si>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</si>
  <si>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</si>
  <si>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</si>
  <si>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</si>
  <si>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</si>
  <si>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</si>
  <si>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</si>
  <si>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1 курс</t>
  </si>
  <si>
    <t>2 курс</t>
  </si>
  <si>
    <t>3 курс</t>
  </si>
  <si>
    <t>4 курс</t>
  </si>
  <si>
    <t>4</t>
  </si>
  <si>
    <t>учебная</t>
  </si>
  <si>
    <t>по профилю специальности</t>
  </si>
  <si>
    <t>преддипломная</t>
  </si>
  <si>
    <t>вид практики</t>
  </si>
  <si>
    <t>итого</t>
  </si>
  <si>
    <t>семестр</t>
  </si>
  <si>
    <t>название практики</t>
  </si>
  <si>
    <t>профессиональный модуль</t>
  </si>
  <si>
    <t>кол-во недель практики</t>
  </si>
  <si>
    <t>компетенции</t>
  </si>
  <si>
    <t>7</t>
  </si>
  <si>
    <t>8</t>
  </si>
  <si>
    <t>6</t>
  </si>
  <si>
    <t>5</t>
  </si>
  <si>
    <t>итого по циклу</t>
  </si>
  <si>
    <t>итого по ОПД</t>
  </si>
  <si>
    <t>индекс</t>
  </si>
  <si>
    <t>Учебная практика</t>
  </si>
  <si>
    <t>практика пробных уроков (совмещённая с теор.обуч.)</t>
  </si>
  <si>
    <t>преддипломная (концентрированная)</t>
  </si>
  <si>
    <t>инструктивный лагерный сбор (концентрированная)</t>
  </si>
  <si>
    <t>внеклассная (совмещённая с теоретическим обучением)</t>
  </si>
  <si>
    <t>летняя (концентрированная)</t>
  </si>
  <si>
    <t>Методическое обеспечение образовательного процесса (концентрированная)</t>
  </si>
  <si>
    <t>ОД.00</t>
  </si>
  <si>
    <t>География</t>
  </si>
  <si>
    <t>Основы безопасности жизнедеятельности</t>
  </si>
  <si>
    <t>Естествознание(физика с элем.экологии, химия с элем.экологии, биология с элементами экологии)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</si>
  <si>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</si>
  <si>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</si>
  <si>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</si>
  <si>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</si>
  <si>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</si>
  <si>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</si>
  <si>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</si>
  <si>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</si>
  <si>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лекций, уроков</t>
  </si>
  <si>
    <t>лаб.и практ.занятий</t>
  </si>
  <si>
    <t>Распределение обязательной нагрузки  по курсам и семестрам (час.в семестр/неделю)</t>
  </si>
  <si>
    <t>количество недель в семестре</t>
  </si>
  <si>
    <t>вар. ОГСЭ.06</t>
  </si>
  <si>
    <t>Введение в специальность (?)</t>
  </si>
  <si>
    <t>Основы предпринимательства</t>
  </si>
  <si>
    <t>Общеообразовательный цикл (гуманитарный профиль)</t>
  </si>
  <si>
    <t>итого обязательной учебной нагрузки фактически</t>
  </si>
  <si>
    <t>итого по ПМ.01</t>
  </si>
  <si>
    <t>итого по ПМ.03</t>
  </si>
  <si>
    <t>итого по ПМ.02</t>
  </si>
  <si>
    <t>всего</t>
  </si>
  <si>
    <t>ПДП</t>
  </si>
  <si>
    <t>практика преддипломная</t>
  </si>
  <si>
    <t>ГИА</t>
  </si>
  <si>
    <t>Государственная итоговая аттестация</t>
  </si>
  <si>
    <t>дисциплин и МДК</t>
  </si>
  <si>
    <t>экзаменов</t>
  </si>
  <si>
    <t>дифф.зачётов</t>
  </si>
  <si>
    <t>"4 нед</t>
  </si>
  <si>
    <t>"6 нед</t>
  </si>
  <si>
    <t>Государственная (итоговая ) аттестация</t>
  </si>
  <si>
    <t>"1.1. Дипломный проект (работа)</t>
  </si>
  <si>
    <t>"1.Программа углубленной подготовки</t>
  </si>
  <si>
    <t>Учебная практика  (концентрированная, вне сетки учебного плана)</t>
  </si>
  <si>
    <t>"1 нед</t>
  </si>
  <si>
    <t>3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</si>
  <si>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</si>
  <si>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</si>
  <si>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</si>
  <si>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Каникулы</t>
  </si>
  <si>
    <t>Всего</t>
  </si>
  <si>
    <t>Курсы</t>
  </si>
  <si>
    <t>по ФГОС</t>
  </si>
  <si>
    <t>цикл/дисц/ПМ/МДК</t>
  </si>
  <si>
    <t>по УП</t>
  </si>
  <si>
    <t>итого по проф.модулям</t>
  </si>
  <si>
    <t>Всего часов по циклам ОПОП</t>
  </si>
  <si>
    <t>Произв.практика (по профилю специальности)</t>
  </si>
  <si>
    <t>Произв.практика (преддипломная)</t>
  </si>
  <si>
    <t>Промеж.аттестация</t>
  </si>
  <si>
    <t>4 нед</t>
  </si>
  <si>
    <t>5 нед</t>
  </si>
  <si>
    <t>6 нед</t>
  </si>
  <si>
    <t>изменения</t>
  </si>
  <si>
    <t>ауд.</t>
  </si>
  <si>
    <t>макс.</t>
  </si>
  <si>
    <t>ПМ.01 Преподавание физической культуры по основным общеобразовательным программам.</t>
  </si>
  <si>
    <t>ПМ.02 Организация и проведение внеурочной работы и занятий по программам дополнительного образования в области физической культуры.</t>
  </si>
  <si>
    <t>ПМ.03 Методическое обеспечение процесса физического воспитания</t>
  </si>
  <si>
    <t>поход</t>
  </si>
  <si>
    <t>Анатомия</t>
  </si>
  <si>
    <t>Физиология с основами биохимии</t>
  </si>
  <si>
    <t>ОП.06</t>
  </si>
  <si>
    <t>ОП.07</t>
  </si>
  <si>
    <t>Гигиенические основы физического воспитания</t>
  </si>
  <si>
    <t>Основы врачебного контроля, лечебной физической культуры и массажа.</t>
  </si>
  <si>
    <t>Основы биомеханики</t>
  </si>
  <si>
    <t>Лёгкая атлетика с методикой тренировки</t>
  </si>
  <si>
    <t>Спортивные игры с методикой тренировки</t>
  </si>
  <si>
    <t>Гимнастика с методикой тренировки</t>
  </si>
  <si>
    <t>Лыжный спорт с методикой тренировки</t>
  </si>
  <si>
    <t>ОП.08</t>
  </si>
  <si>
    <t>ОП.08.01</t>
  </si>
  <si>
    <t>ОП.08.02</t>
  </si>
  <si>
    <t>ОП.08.03</t>
  </si>
  <si>
    <t>ОП.08.04</t>
  </si>
  <si>
    <t>ОП.08.05</t>
  </si>
  <si>
    <t>Базовые и новые виды физкультурно-спортивной деятельности с методикой тренировки</t>
  </si>
  <si>
    <t>Новые виды физкультурно-спортивной деятельности с методикой тренировки</t>
  </si>
  <si>
    <t>ОП.09</t>
  </si>
  <si>
    <t>ОП.10</t>
  </si>
  <si>
    <t>ОП.11</t>
  </si>
  <si>
    <t>Теория и история физической культуры</t>
  </si>
  <si>
    <t>ОП.08.06</t>
  </si>
  <si>
    <t>Плавание</t>
  </si>
  <si>
    <t>Преподавание физической культуры по основным общеобразовательным программам.</t>
  </si>
  <si>
    <t>Методика обучения предмету "Физическая культура"</t>
  </si>
  <si>
    <t>Организация и проведение внеурочной работы и занятий по программам дополнительного образования в области физической культуры.</t>
  </si>
  <si>
    <t>Методика внеурочной работы и дополнительного образования в области физической культуры.</t>
  </si>
  <si>
    <t>Методическое обеспечение процесса физического воспитания</t>
  </si>
  <si>
    <t>МДК.03.01</t>
  </si>
  <si>
    <t>Теоретические и прикладные аспекты методической работы учителя физической культуры.</t>
  </si>
  <si>
    <t>"2нед</t>
  </si>
  <si>
    <t>"2 нед</t>
  </si>
  <si>
    <t>совмещ.с теор.обуч.</t>
  </si>
  <si>
    <t>концентрированная</t>
  </si>
  <si>
    <t>"3 нед</t>
  </si>
  <si>
    <t>Методика организации туристической работы.</t>
  </si>
  <si>
    <t>Вар.МДК.02.02</t>
  </si>
  <si>
    <t>Вариат.часть</t>
  </si>
  <si>
    <t>План учебного процесса специальности Физическая культура</t>
  </si>
  <si>
    <t>учебной практики (нед)</t>
  </si>
  <si>
    <t>произв.практики/преддипломной практики (нед)</t>
  </si>
  <si>
    <t>Анализ соответствия учебного плана федеральному гос.образ.стандарту  по специальности Физическая культура</t>
  </si>
  <si>
    <t>ОП.12</t>
  </si>
  <si>
    <t>Преподавание ОБЖ по основным общеобразовательным программам.</t>
  </si>
  <si>
    <t>Методика обучения предмету Основы безопасности жизнедеятельности</t>
  </si>
  <si>
    <t>семестры</t>
  </si>
  <si>
    <t>э</t>
  </si>
  <si>
    <t>дз</t>
  </si>
  <si>
    <t>з</t>
  </si>
  <si>
    <t>З</t>
  </si>
  <si>
    <t>Учебный план</t>
  </si>
  <si>
    <t>Форма обучения - очная</t>
  </si>
  <si>
    <t>"Утверждаю"</t>
  </si>
  <si>
    <t>"        "                           20          г.</t>
  </si>
  <si>
    <t xml:space="preserve">Директор колледжа                                                                     М.А.Кайгородов  </t>
  </si>
  <si>
    <t>"        "                          20          г.</t>
  </si>
  <si>
    <t>квалификация - учитель физической культуры</t>
  </si>
  <si>
    <t>углублённая подготовка</t>
  </si>
  <si>
    <t xml:space="preserve">Нормативный срок обучения </t>
  </si>
  <si>
    <t>на базе основного общего образования- 3 года 10 мес.</t>
  </si>
  <si>
    <t>Вар.ПМ.04</t>
  </si>
  <si>
    <t>Вар.МДК.04.01</t>
  </si>
  <si>
    <t>итого по ПМ. 04</t>
  </si>
  <si>
    <t>совмещённая с теоретическим обучением</t>
  </si>
  <si>
    <t>зачетов</t>
  </si>
  <si>
    <t>Оп.12 вар</t>
  </si>
  <si>
    <t>всего практики</t>
  </si>
  <si>
    <t xml:space="preserve"> Вар. ПМ.04</t>
  </si>
  <si>
    <t>Преподавание ОБЖ по основным общеобразовательным программам</t>
  </si>
  <si>
    <t>Вар. МДК.04.01</t>
  </si>
  <si>
    <t>8 нед</t>
  </si>
  <si>
    <t>по ФГОС 504</t>
  </si>
  <si>
    <t>ДЗ</t>
  </si>
  <si>
    <t>Основы безопасности жизнедеятельности с методикой преподавания</t>
  </si>
  <si>
    <t>Методика организации туристической работы с основами краеведения</t>
  </si>
  <si>
    <t>ЭК</t>
  </si>
  <si>
    <t>туризм, внеурочка, повышение спортмастерства</t>
  </si>
  <si>
    <t xml:space="preserve">Введение в специальность </t>
  </si>
  <si>
    <t xml:space="preserve"> специальность 49.02.02 Физическая культура</t>
  </si>
  <si>
    <t>Э</t>
  </si>
  <si>
    <t>ЭК КОМПЛ</t>
  </si>
  <si>
    <t>КОМПЛ ЭКЗ</t>
  </si>
  <si>
    <t>б</t>
  </si>
  <si>
    <t xml:space="preserve"> 16</t>
  </si>
  <si>
    <t>КОГПОАУ  "Орловский колледж педагогики и профессиональных технологий"</t>
  </si>
  <si>
    <t xml:space="preserve">на базе среднего  общего образования - 2года 10 мес </t>
  </si>
  <si>
    <t>з компл</t>
  </si>
  <si>
    <t>Базовые и новые виды физкультурно-спортивной деятельности с методикой преподавания</t>
  </si>
  <si>
    <t>Лёгкая атлетика с методикой преподавания</t>
  </si>
  <si>
    <t>Спортивные игры с методикой преподавания</t>
  </si>
  <si>
    <t>Гимнастика с методикой преподавания</t>
  </si>
  <si>
    <t>Лыжный спорт с методикой преподавания</t>
  </si>
  <si>
    <t>Новые виды физкультурно-спортивной деятельности с методикой преподавания</t>
  </si>
  <si>
    <t>Выполнение дипломного проекта (работы) всего 4 нед.                                                                                                              Защита  дипломного проекта (работы) всего 2 нед.</t>
  </si>
  <si>
    <t>Консультации на учебную группу по 4 часа на каждого обучающегося из расчета на каждый год обучения</t>
  </si>
  <si>
    <t>Астрономия</t>
  </si>
  <si>
    <t>ФГОС 504</t>
  </si>
  <si>
    <t>УТВЕРЖДАЮ</t>
  </si>
  <si>
    <t>ОУД</t>
  </si>
  <si>
    <t>Общие общеобразовательные учебные дисциплины</t>
  </si>
  <si>
    <t>ОУДП.01</t>
  </si>
  <si>
    <t xml:space="preserve"> Русский язык</t>
  </si>
  <si>
    <t>ОУДП.02</t>
  </si>
  <si>
    <t xml:space="preserve"> Литература</t>
  </si>
  <si>
    <t>ОУД.03</t>
  </si>
  <si>
    <t>ОУД.04</t>
  </si>
  <si>
    <t>ОУДП.05</t>
  </si>
  <si>
    <t>ОУД.06</t>
  </si>
  <si>
    <t>ОУД.07</t>
  </si>
  <si>
    <t>ОУД.08</t>
  </si>
  <si>
    <t>Дисциплины по выбору из обязательных предметных областей</t>
  </si>
  <si>
    <t>ОУД.09</t>
  </si>
  <si>
    <t xml:space="preserve">Информатика </t>
  </si>
  <si>
    <t>ОУДП.10</t>
  </si>
  <si>
    <t>Обществознание (включая экономику и право)</t>
  </si>
  <si>
    <t>ОУД.11</t>
  </si>
  <si>
    <t>ОУД.12</t>
  </si>
  <si>
    <t>Дисциплины дополнительные</t>
  </si>
  <si>
    <t>ОУД.13</t>
  </si>
  <si>
    <t>Основы проектной деятельности</t>
  </si>
  <si>
    <t>1. Сводные данные по бюджету времени (в неделях). Специальность 49.02.01 Физическая культура</t>
  </si>
  <si>
    <t xml:space="preserve">ОК 1 -12                           ПК 1.1 - 1.5                                   </t>
  </si>
  <si>
    <t xml:space="preserve">ОК 1 -12                           ПК 2.1 - 2.6                              </t>
  </si>
  <si>
    <t>ОК.1-12               ПК 1.1 - 1.5                   ПК 3.1 - 3.4</t>
  </si>
  <si>
    <t>УП.00</t>
  </si>
  <si>
    <t>ОУП</t>
  </si>
  <si>
    <t>Общие  учебные предметы</t>
  </si>
  <si>
    <t>ОУПП.01</t>
  </si>
  <si>
    <t>ОУПП.02</t>
  </si>
  <si>
    <t>ОУПБ.03</t>
  </si>
  <si>
    <t>Родная литература</t>
  </si>
  <si>
    <t>ОУПБ.04</t>
  </si>
  <si>
    <t>ОУПБ.05</t>
  </si>
  <si>
    <t>ОУПП.06</t>
  </si>
  <si>
    <t>ОУПБ.07</t>
  </si>
  <si>
    <t>ОУПБ.08</t>
  </si>
  <si>
    <t>ОУПБ.09</t>
  </si>
  <si>
    <t>УПВ.00</t>
  </si>
  <si>
    <t>Учебные предметы по выбору из обязательных предметных областей</t>
  </si>
  <si>
    <t>УПВБ.10</t>
  </si>
  <si>
    <t>УПВП.11</t>
  </si>
  <si>
    <t>Обществознание (включая экономику и право, географию)</t>
  </si>
  <si>
    <t>УПВБ.12</t>
  </si>
  <si>
    <t>Учебные предметы дополнительные по выбору</t>
  </si>
  <si>
    <t>УПДВ.13</t>
  </si>
  <si>
    <t>Современные технологии в образовании</t>
  </si>
  <si>
    <t>МДК.01.02</t>
  </si>
  <si>
    <t>Директор колледжа                            Г.А. Тюфякова</t>
  </si>
  <si>
    <t>1 курс - 2022-2023 уч.г.</t>
  </si>
  <si>
    <t>2 курс - 2023-2024 уч.г.</t>
  </si>
  <si>
    <t>3 курс - 2024-2025 уч.г.</t>
  </si>
  <si>
    <t>4 курс - 2025-2026 уч.г.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</si>
</sst>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8" fillId="0" borderId="0" xfId="0" applyFont="1" applyAlignment="1">
      <alignment/>
    </xf>
    <xf numFmtId="49" fontId="2" fillId="0" borderId="2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1" fontId="0" fillId="0" borderId="0" xfId="0" applyNumberFormat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2" fillId="0" borderId="2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0" fillId="0" borderId="24" xfId="0" applyFont="1" applyBorder="1" applyAlignment="1">
      <alignment vertical="top" wrapText="1"/>
    </xf>
    <xf numFmtId="192" fontId="2" fillId="0" borderId="12" xfId="0" applyNumberFormat="1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wrapText="1"/>
    </xf>
    <xf numFmtId="192" fontId="2" fillId="0" borderId="15" xfId="0" applyNumberFormat="1" applyFont="1" applyBorder="1" applyAlignment="1">
      <alignment horizontal="center" vertical="top" wrapText="1"/>
    </xf>
    <xf numFmtId="192" fontId="2" fillId="0" borderId="24" xfId="0" applyNumberFormat="1" applyFont="1" applyBorder="1" applyAlignment="1">
      <alignment horizontal="center" vertical="top" wrapText="1"/>
    </xf>
    <xf numFmtId="192" fontId="1" fillId="0" borderId="15" xfId="0" applyNumberFormat="1" applyFont="1" applyBorder="1" applyAlignment="1">
      <alignment horizontal="center" vertical="top" wrapText="1"/>
    </xf>
    <xf numFmtId="192" fontId="2" fillId="0" borderId="25" xfId="0" applyNumberFormat="1" applyFont="1" applyBorder="1" applyAlignment="1">
      <alignment horizontal="center" vertical="top" wrapText="1"/>
    </xf>
    <xf numFmtId="192" fontId="2" fillId="0" borderId="15" xfId="0" applyNumberFormat="1" applyFont="1" applyBorder="1" applyAlignment="1">
      <alignment horizontal="center" wrapText="1"/>
    </xf>
    <xf numFmtId="192" fontId="1" fillId="0" borderId="15" xfId="0" applyNumberFormat="1" applyFont="1" applyBorder="1" applyAlignment="1">
      <alignment horizontal="center" wrapText="1"/>
    </xf>
    <xf numFmtId="192" fontId="1" fillId="0" borderId="12" xfId="0" applyNumberFormat="1" applyFont="1" applyBorder="1" applyAlignment="1">
      <alignment horizontal="center" wrapText="1"/>
    </xf>
    <xf numFmtId="192" fontId="1" fillId="0" borderId="24" xfId="0" applyNumberFormat="1" applyFont="1" applyBorder="1" applyAlignment="1">
      <alignment horizontal="center" wrapText="1"/>
    </xf>
    <xf numFmtId="192" fontId="2" fillId="0" borderId="11" xfId="0" applyNumberFormat="1" applyFont="1" applyBorder="1" applyAlignment="1">
      <alignment horizontal="center" wrapText="1"/>
    </xf>
    <xf numFmtId="192" fontId="2" fillId="0" borderId="21" xfId="0" applyNumberFormat="1" applyFont="1" applyBorder="1" applyAlignment="1">
      <alignment horizontal="center" wrapText="1"/>
    </xf>
    <xf numFmtId="192" fontId="2" fillId="0" borderId="16" xfId="0" applyNumberFormat="1" applyFont="1" applyBorder="1" applyAlignment="1">
      <alignment horizontal="center" wrapText="1"/>
    </xf>
    <xf numFmtId="192" fontId="0" fillId="0" borderId="0" xfId="0" applyNumberFormat="1" applyFont="1" applyAlignment="1">
      <alignment/>
    </xf>
    <xf numFmtId="192" fontId="1" fillId="0" borderId="29" xfId="0" applyNumberFormat="1" applyFont="1" applyBorder="1" applyAlignment="1">
      <alignment horizontal="center" wrapText="1"/>
    </xf>
    <xf numFmtId="0" fontId="6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34" borderId="15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horizontal="center" vertical="top" wrapText="1"/>
    </xf>
    <xf numFmtId="0" fontId="6" fillId="34" borderId="15" xfId="0" applyNumberFormat="1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1" fontId="1" fillId="34" borderId="15" xfId="0" applyNumberFormat="1" applyFont="1" applyFill="1" applyBorder="1" applyAlignment="1">
      <alignment horizontal="center" wrapText="1"/>
    </xf>
    <xf numFmtId="2" fontId="1" fillId="0" borderId="30" xfId="0" applyNumberFormat="1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 applyProtection="1">
      <alignment horizontal="center" wrapText="1"/>
      <protection locked="0"/>
    </xf>
    <xf numFmtId="192" fontId="0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0" fontId="1" fillId="0" borderId="32" xfId="0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1" fillId="0" borderId="15" xfId="0" applyFont="1" applyFill="1" applyBorder="1" applyAlignment="1">
      <alignment vertical="top" wrapText="1"/>
    </xf>
    <xf numFmtId="192" fontId="2" fillId="0" borderId="24" xfId="0" applyNumberFormat="1" applyFont="1" applyBorder="1" applyAlignment="1">
      <alignment horizontal="center" wrapText="1"/>
    </xf>
    <xf numFmtId="49" fontId="4" fillId="0" borderId="15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49" fontId="6" fillId="0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0" xfId="0" applyFont="1" applyAlignment="1">
      <alignment/>
    </xf>
    <xf numFmtId="192" fontId="1" fillId="0" borderId="15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6" fillId="34" borderId="15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6" fillId="34" borderId="15" xfId="0" applyFont="1" applyFill="1" applyBorder="1" applyAlignment="1">
      <alignment/>
    </xf>
    <xf numFmtId="0" fontId="1" fillId="34" borderId="14" xfId="0" applyFont="1" applyFill="1" applyBorder="1" applyAlignment="1">
      <alignment vertical="top" wrapText="1"/>
    </xf>
    <xf numFmtId="0" fontId="0" fillId="34" borderId="0" xfId="0" applyFill="1" applyAlignment="1">
      <alignment wrapText="1"/>
    </xf>
    <xf numFmtId="0" fontId="6" fillId="34" borderId="2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wrapText="1"/>
    </xf>
    <xf numFmtId="0" fontId="6" fillId="33" borderId="15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92" fontId="2" fillId="0" borderId="19" xfId="0" applyNumberFormat="1" applyFont="1" applyBorder="1" applyAlignment="1">
      <alignment horizontal="center" wrapText="1"/>
    </xf>
    <xf numFmtId="192" fontId="2" fillId="0" borderId="20" xfId="0" applyNumberFormat="1" applyFont="1" applyBorder="1" applyAlignment="1">
      <alignment horizontal="center" wrapText="1"/>
    </xf>
    <xf numFmtId="192" fontId="1" fillId="0" borderId="18" xfId="0" applyNumberFormat="1" applyFont="1" applyBorder="1" applyAlignment="1">
      <alignment horizontal="center" wrapText="1"/>
    </xf>
    <xf numFmtId="192" fontId="2" fillId="0" borderId="18" xfId="0" applyNumberFormat="1" applyFont="1" applyBorder="1" applyAlignment="1">
      <alignment horizontal="center" wrapText="1"/>
    </xf>
    <xf numFmtId="192" fontId="1" fillId="0" borderId="16" xfId="0" applyNumberFormat="1" applyFont="1" applyBorder="1" applyAlignment="1">
      <alignment horizontal="center" wrapText="1"/>
    </xf>
    <xf numFmtId="192" fontId="2" fillId="0" borderId="33" xfId="0" applyNumberFormat="1" applyFont="1" applyBorder="1" applyAlignment="1">
      <alignment horizontal="center" wrapText="1"/>
    </xf>
    <xf numFmtId="192" fontId="2" fillId="0" borderId="34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2" fontId="1" fillId="0" borderId="27" xfId="0" applyNumberFormat="1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/>
    </xf>
    <xf numFmtId="2" fontId="2" fillId="0" borderId="2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6" fillId="34" borderId="19" xfId="0" applyNumberFormat="1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1" fontId="1" fillId="34" borderId="19" xfId="0" applyNumberFormat="1" applyFont="1" applyFill="1" applyBorder="1" applyAlignment="1">
      <alignment horizontal="center" wrapText="1"/>
    </xf>
    <xf numFmtId="2" fontId="2" fillId="0" borderId="35" xfId="0" applyNumberFormat="1" applyFont="1" applyBorder="1" applyAlignment="1">
      <alignment horizontal="center" wrapText="1"/>
    </xf>
    <xf numFmtId="0" fontId="1" fillId="0" borderId="36" xfId="0" applyFont="1" applyBorder="1" applyAlignment="1">
      <alignment vertical="top" wrapText="1"/>
    </xf>
    <xf numFmtId="0" fontId="0" fillId="34" borderId="15" xfId="0" applyFill="1" applyBorder="1" applyAlignment="1">
      <alignment wrapText="1"/>
    </xf>
    <xf numFmtId="0" fontId="0" fillId="0" borderId="25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31" xfId="0" applyFont="1" applyBorder="1" applyAlignment="1">
      <alignment/>
    </xf>
    <xf numFmtId="0" fontId="2" fillId="0" borderId="31" xfId="0" applyFont="1" applyBorder="1" applyAlignment="1">
      <alignment wrapText="1"/>
    </xf>
    <xf numFmtId="0" fontId="1" fillId="0" borderId="31" xfId="0" applyFont="1" applyBorder="1" applyAlignment="1">
      <alignment wrapText="1"/>
    </xf>
    <xf numFmtId="1" fontId="1" fillId="0" borderId="31" xfId="0" applyNumberFormat="1" applyFont="1" applyBorder="1" applyAlignment="1">
      <alignment wrapText="1"/>
    </xf>
    <xf numFmtId="0" fontId="1" fillId="34" borderId="19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wrapText="1"/>
    </xf>
    <xf numFmtId="192" fontId="2" fillId="0" borderId="37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center" vertical="top" wrapText="1"/>
    </xf>
    <xf numFmtId="0" fontId="6" fillId="34" borderId="27" xfId="0" applyNumberFormat="1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  <xf numFmtId="0" fontId="1" fillId="34" borderId="27" xfId="0" applyFont="1" applyFill="1" applyBorder="1" applyAlignment="1">
      <alignment horizontal="center" wrapText="1"/>
    </xf>
    <xf numFmtId="1" fontId="1" fillId="34" borderId="27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1" fontId="2" fillId="0" borderId="31" xfId="0" applyNumberFormat="1" applyFont="1" applyBorder="1" applyAlignment="1">
      <alignment horizontal="center" wrapText="1"/>
    </xf>
    <xf numFmtId="2" fontId="1" fillId="34" borderId="19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192" fontId="0" fillId="0" borderId="26" xfId="0" applyNumberFormat="1" applyFont="1" applyBorder="1" applyAlignment="1">
      <alignment/>
    </xf>
    <xf numFmtId="0" fontId="0" fillId="34" borderId="25" xfId="0" applyFill="1" applyBorder="1" applyAlignment="1">
      <alignment/>
    </xf>
    <xf numFmtId="0" fontId="0" fillId="34" borderId="15" xfId="0" applyFill="1" applyBorder="1" applyAlignment="1">
      <alignment/>
    </xf>
    <xf numFmtId="192" fontId="1" fillId="34" borderId="19" xfId="0" applyNumberFormat="1" applyFont="1" applyFill="1" applyBorder="1" applyAlignment="1">
      <alignment horizontal="center" vertical="top" wrapText="1"/>
    </xf>
    <xf numFmtId="192" fontId="2" fillId="0" borderId="39" xfId="0" applyNumberFormat="1" applyFont="1" applyBorder="1" applyAlignment="1">
      <alignment horizontal="center" wrapText="1"/>
    </xf>
    <xf numFmtId="2" fontId="1" fillId="0" borderId="27" xfId="0" applyNumberFormat="1" applyFont="1" applyBorder="1" applyAlignment="1">
      <alignment horizontal="center" wrapText="1"/>
    </xf>
    <xf numFmtId="0" fontId="6" fillId="0" borderId="19" xfId="0" applyFont="1" applyBorder="1" applyAlignment="1">
      <alignment/>
    </xf>
    <xf numFmtId="192" fontId="1" fillId="0" borderId="19" xfId="0" applyNumberFormat="1" applyFont="1" applyBorder="1" applyAlignment="1">
      <alignment wrapText="1"/>
    </xf>
    <xf numFmtId="192" fontId="1" fillId="0" borderId="40" xfId="0" applyNumberFormat="1" applyFont="1" applyBorder="1" applyAlignment="1">
      <alignment wrapText="1"/>
    </xf>
    <xf numFmtId="192" fontId="1" fillId="0" borderId="41" xfId="0" applyNumberFormat="1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192" fontId="0" fillId="0" borderId="19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1" fillId="0" borderId="39" xfId="0" applyFont="1" applyBorder="1" applyAlignment="1">
      <alignment horizontal="center" wrapText="1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192" fontId="0" fillId="0" borderId="41" xfId="0" applyNumberFormat="1" applyFont="1" applyBorder="1" applyAlignment="1">
      <alignment/>
    </xf>
    <xf numFmtId="0" fontId="1" fillId="35" borderId="0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6" fillId="33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2" fillId="0" borderId="29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1" fillId="36" borderId="0" xfId="0" applyFont="1" applyFill="1" applyBorder="1" applyAlignment="1">
      <alignment horizontal="center" wrapText="1"/>
    </xf>
    <xf numFmtId="0" fontId="6" fillId="36" borderId="0" xfId="0" applyFont="1" applyFill="1" applyAlignment="1">
      <alignment/>
    </xf>
    <xf numFmtId="0" fontId="2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192" fontId="6" fillId="36" borderId="0" xfId="0" applyNumberFormat="1" applyFont="1" applyFill="1" applyAlignment="1">
      <alignment/>
    </xf>
    <xf numFmtId="0" fontId="0" fillId="36" borderId="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1" fillId="36" borderId="15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horizontal="center" vertical="top" wrapText="1"/>
    </xf>
    <xf numFmtId="0" fontId="6" fillId="36" borderId="15" xfId="0" applyNumberFormat="1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1" fontId="1" fillId="36" borderId="15" xfId="0" applyNumberFormat="1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1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192" fontId="1" fillId="36" borderId="15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34" borderId="27" xfId="0" applyFont="1" applyFill="1" applyBorder="1" applyAlignment="1">
      <alignment horizontal="center" vertical="top" wrapText="1"/>
    </xf>
    <xf numFmtId="2" fontId="1" fillId="34" borderId="27" xfId="0" applyNumberFormat="1" applyFont="1" applyFill="1" applyBorder="1" applyAlignment="1">
      <alignment horizontal="center" vertical="top" wrapText="1"/>
    </xf>
    <xf numFmtId="2" fontId="0" fillId="36" borderId="0" xfId="0" applyNumberFormat="1" applyFill="1" applyAlignment="1">
      <alignment/>
    </xf>
    <xf numFmtId="2" fontId="1" fillId="0" borderId="0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1" fontId="2" fillId="0" borderId="27" xfId="0" applyNumberFormat="1" applyFont="1" applyBorder="1" applyAlignment="1">
      <alignment horizontal="center" wrapText="1"/>
    </xf>
    <xf numFmtId="0" fontId="0" fillId="0" borderId="27" xfId="0" applyFont="1" applyBorder="1" applyAlignment="1">
      <alignment/>
    </xf>
    <xf numFmtId="2" fontId="1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192" fontId="1" fillId="0" borderId="0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19" xfId="0" applyBorder="1" applyAlignment="1">
      <alignment horizontal="center" wrapText="1"/>
    </xf>
    <xf numFmtId="192" fontId="2" fillId="0" borderId="0" xfId="0" applyNumberFormat="1" applyFont="1" applyBorder="1" applyAlignment="1">
      <alignment horizontal="center" wrapText="1"/>
    </xf>
    <xf numFmtId="192" fontId="0" fillId="0" borderId="15" xfId="0" applyNumberFormat="1" applyFont="1" applyBorder="1" applyAlignment="1">
      <alignment/>
    </xf>
    <xf numFmtId="192" fontId="1" fillId="0" borderId="2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2" fontId="1" fillId="34" borderId="15" xfId="0" applyNumberFormat="1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4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92" fontId="2" fillId="0" borderId="28" xfId="0" applyNumberFormat="1" applyFont="1" applyBorder="1" applyAlignment="1">
      <alignment/>
    </xf>
    <xf numFmtId="192" fontId="2" fillId="0" borderId="42" xfId="0" applyNumberFormat="1" applyFont="1" applyBorder="1" applyAlignment="1">
      <alignment/>
    </xf>
    <xf numFmtId="192" fontId="2" fillId="0" borderId="26" xfId="0" applyNumberFormat="1" applyFont="1" applyBorder="1" applyAlignment="1">
      <alignment/>
    </xf>
    <xf numFmtId="0" fontId="1" fillId="0" borderId="21" xfId="0" applyFont="1" applyBorder="1" applyAlignment="1">
      <alignment vertical="top" wrapText="1"/>
    </xf>
    <xf numFmtId="192" fontId="1" fillId="0" borderId="25" xfId="0" applyNumberFormat="1" applyFont="1" applyBorder="1" applyAlignment="1">
      <alignment horizontal="center" wrapText="1"/>
    </xf>
    <xf numFmtId="0" fontId="1" fillId="34" borderId="25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horizontal="center" vertical="top" wrapText="1"/>
    </xf>
    <xf numFmtId="2" fontId="1" fillId="34" borderId="25" xfId="0" applyNumberFormat="1" applyFont="1" applyFill="1" applyBorder="1" applyAlignment="1">
      <alignment horizontal="center" vertical="top" wrapText="1"/>
    </xf>
    <xf numFmtId="0" fontId="6" fillId="34" borderId="25" xfId="0" applyNumberFormat="1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1" fontId="1" fillId="34" borderId="25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192" fontId="6" fillId="0" borderId="19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192" fontId="2" fillId="0" borderId="28" xfId="0" applyNumberFormat="1" applyFont="1" applyBorder="1" applyAlignment="1">
      <alignment horizontal="center" wrapText="1"/>
    </xf>
    <xf numFmtId="192" fontId="2" fillId="0" borderId="42" xfId="0" applyNumberFormat="1" applyFont="1" applyBorder="1" applyAlignment="1">
      <alignment horizontal="center" wrapText="1"/>
    </xf>
    <xf numFmtId="192" fontId="2" fillId="0" borderId="26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92" fontId="2" fillId="0" borderId="28" xfId="0" applyNumberFormat="1" applyFont="1" applyBorder="1" applyAlignment="1">
      <alignment horizontal="center"/>
    </xf>
    <xf numFmtId="192" fontId="2" fillId="0" borderId="42" xfId="0" applyNumberFormat="1" applyFont="1" applyBorder="1" applyAlignment="1">
      <alignment horizontal="center"/>
    </xf>
    <xf numFmtId="192" fontId="2" fillId="0" borderId="26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192" fontId="2" fillId="0" borderId="24" xfId="0" applyNumberFormat="1" applyFont="1" applyBorder="1" applyAlignment="1">
      <alignment horizontal="center" wrapText="1"/>
    </xf>
    <xf numFmtId="192" fontId="2" fillId="0" borderId="12" xfId="0" applyNumberFormat="1" applyFont="1" applyBorder="1" applyAlignment="1">
      <alignment horizontal="center" wrapText="1"/>
    </xf>
    <xf numFmtId="192" fontId="2" fillId="0" borderId="14" xfId="0" applyNumberFormat="1" applyFont="1" applyBorder="1" applyAlignment="1">
      <alignment horizontal="center" wrapText="1"/>
    </xf>
    <xf numFmtId="192" fontId="2" fillId="0" borderId="13" xfId="0" applyNumberFormat="1" applyFont="1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9" fillId="0" borderId="15" xfId="0" applyFont="1" applyBorder="1" applyAlignment="1">
      <alignment horizontal="center" textRotation="90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192" fontId="2" fillId="0" borderId="14" xfId="0" applyNumberFormat="1" applyFont="1" applyBorder="1" applyAlignment="1">
      <alignment horizontal="center" vertical="top" textRotation="90" wrapText="1"/>
    </xf>
    <xf numFmtId="192" fontId="2" fillId="0" borderId="23" xfId="0" applyNumberFormat="1" applyFont="1" applyBorder="1" applyAlignment="1">
      <alignment horizontal="center" vertical="top" wrapText="1"/>
    </xf>
    <xf numFmtId="192" fontId="2" fillId="0" borderId="12" xfId="0" applyNumberFormat="1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7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 textRotation="90" wrapText="1"/>
    </xf>
    <xf numFmtId="0" fontId="2" fillId="0" borderId="32" xfId="0" applyFont="1" applyBorder="1" applyAlignment="1">
      <alignment horizontal="right" vertical="top" textRotation="90" wrapText="1"/>
    </xf>
    <xf numFmtId="0" fontId="2" fillId="0" borderId="14" xfId="0" applyFont="1" applyBorder="1" applyAlignment="1">
      <alignment horizontal="right" vertical="top" textRotation="90" wrapText="1"/>
    </xf>
    <xf numFmtId="192" fontId="2" fillId="0" borderId="15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45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"/>
  <sheetViews>
    <sheetView view="pageBreakPreview" zoomScale="60" workbookViewId="0" topLeftCell="A1">
      <selection activeCell="A6" sqref="A6:BA6"/>
    </sheetView>
  </sheetViews>
  <sheetFormatPr defaultColWidth="9.140625" defaultRowHeight="12.75"/>
  <cols>
    <col min="1" max="1" width="3.421875" style="192" customWidth="1"/>
    <col min="2" max="34" width="3.7109375" style="192" customWidth="1"/>
    <col min="35" max="35" width="3.140625" style="192" customWidth="1"/>
    <col min="36" max="36" width="3.7109375" style="192" hidden="1" customWidth="1"/>
    <col min="37" max="53" width="3.7109375" style="192" customWidth="1"/>
  </cols>
  <sheetData>
    <row r="1" spans="37:53" ht="25.5" customHeight="1">
      <c r="AK1" s="394" t="s">
        <v>242</v>
      </c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</row>
    <row r="2" spans="37:53" ht="42" customHeight="1">
      <c r="AK2" s="395" t="s">
        <v>292</v>
      </c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</row>
    <row r="3" spans="37:42" ht="48" customHeight="1">
      <c r="AK3" s="396">
        <v>44804</v>
      </c>
      <c r="AL3" s="395"/>
      <c r="AM3" s="395"/>
      <c r="AN3" s="395"/>
      <c r="AO3" s="395"/>
      <c r="AP3" s="395"/>
    </row>
    <row r="4" spans="1:53" ht="95.25" customHeight="1">
      <c r="A4" s="389" t="s">
        <v>229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</row>
    <row r="5" spans="1:53" ht="56.25" customHeight="1">
      <c r="A5" s="397" t="s">
        <v>195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</row>
    <row r="6" spans="1:53" ht="72.75" customHeight="1">
      <c r="A6" s="397" t="s">
        <v>223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</row>
    <row r="7" spans="1:53" ht="39" customHeight="1">
      <c r="A7" s="388" t="s">
        <v>201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</row>
    <row r="8" spans="1:53" ht="36.75" customHeight="1">
      <c r="A8" s="388" t="s">
        <v>202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</row>
    <row r="9" spans="1:53" ht="15.75" customHeight="1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</row>
    <row r="10" spans="1:53" ht="27.75" customHeight="1">
      <c r="A10" s="388" t="s">
        <v>293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</row>
    <row r="11" spans="1:53" ht="27.75" customHeight="1">
      <c r="A11" s="388" t="s">
        <v>294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</row>
    <row r="12" spans="1:53" ht="27.75" customHeight="1">
      <c r="A12" s="388" t="s">
        <v>295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</row>
    <row r="13" spans="1:53" ht="27.75">
      <c r="A13" s="388" t="s">
        <v>296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</row>
    <row r="14" spans="1:53" ht="90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</row>
    <row r="15" spans="1:53" ht="19.5">
      <c r="A15" s="391" t="s">
        <v>196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</row>
    <row r="16" spans="1:53" ht="19.5">
      <c r="A16" s="391" t="s">
        <v>203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</row>
    <row r="17" spans="1:53" ht="19.5">
      <c r="A17" s="391" t="s">
        <v>204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</row>
    <row r="18" spans="1:53" ht="19.5">
      <c r="A18" s="391" t="s">
        <v>230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</row>
    <row r="19" spans="1:53" s="194" customFormat="1" ht="20.25">
      <c r="A19" s="193"/>
      <c r="B19" s="193"/>
      <c r="C19" s="392" t="s">
        <v>197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</row>
    <row r="20" spans="1:53" s="194" customFormat="1" ht="45.75" customHeight="1">
      <c r="A20" s="193"/>
      <c r="B20" s="193"/>
      <c r="C20" s="392" t="s">
        <v>198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193"/>
      <c r="R20" s="393" t="s">
        <v>199</v>
      </c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193"/>
      <c r="AU20" s="193"/>
      <c r="AV20" s="193"/>
      <c r="AW20" s="193"/>
      <c r="AX20" s="193"/>
      <c r="AY20" s="193"/>
      <c r="AZ20" s="193"/>
      <c r="BA20" s="193"/>
    </row>
    <row r="21" spans="1:53" s="194" customFormat="1" ht="50.25" customHeight="1">
      <c r="A21" s="193"/>
      <c r="B21" s="193"/>
      <c r="C21" s="392" t="s">
        <v>200</v>
      </c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193"/>
      <c r="R21" s="393" t="s">
        <v>199</v>
      </c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193"/>
      <c r="AU21" s="193"/>
      <c r="AV21" s="193"/>
      <c r="AW21" s="193"/>
      <c r="AX21" s="193"/>
      <c r="AY21" s="193"/>
      <c r="AZ21" s="193"/>
      <c r="BA21" s="193"/>
    </row>
    <row r="22" spans="1:53" s="194" customFormat="1" ht="53.25" customHeight="1">
      <c r="A22" s="193"/>
      <c r="B22" s="193"/>
      <c r="C22" s="392" t="s">
        <v>200</v>
      </c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193"/>
      <c r="R22" s="393" t="s">
        <v>199</v>
      </c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193"/>
      <c r="AU22" s="193"/>
      <c r="AV22" s="193"/>
      <c r="AW22" s="193"/>
      <c r="AX22" s="193"/>
      <c r="AY22" s="193"/>
      <c r="AZ22" s="193"/>
      <c r="BA22" s="193"/>
    </row>
    <row r="23" spans="1:53" s="194" customFormat="1" ht="53.25" customHeight="1">
      <c r="A23" s="193"/>
      <c r="B23" s="193"/>
      <c r="C23" s="392" t="s">
        <v>200</v>
      </c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193"/>
      <c r="R23" s="393" t="s">
        <v>199</v>
      </c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193"/>
      <c r="AU23" s="193"/>
      <c r="AV23" s="193"/>
      <c r="AW23" s="193"/>
      <c r="AX23" s="193"/>
      <c r="AY23" s="193"/>
      <c r="AZ23" s="193"/>
      <c r="BA23" s="193"/>
    </row>
    <row r="24" spans="1:53" s="194" customFormat="1" ht="20.2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</row>
    <row r="25" spans="1:53" s="194" customFormat="1" ht="2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</row>
    <row r="26" spans="1:53" s="194" customFormat="1" ht="2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</row>
    <row r="27" spans="1:53" s="194" customFormat="1" ht="2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3" s="194" customFormat="1" ht="2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</row>
    <row r="29" spans="1:53" s="194" customFormat="1" ht="2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</row>
    <row r="30" spans="1:53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</row>
    <row r="31" spans="1:53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</row>
    <row r="32" spans="1:53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</row>
    <row r="33" spans="1:53" ht="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</row>
    <row r="34" spans="1:53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</row>
    <row r="35" spans="1:53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</row>
    <row r="36" spans="1:53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</row>
    <row r="37" spans="1:53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</row>
    <row r="38" spans="1:53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</row>
    <row r="39" spans="1:53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</row>
    <row r="40" spans="1:53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</row>
    <row r="41" spans="1:53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</row>
    <row r="42" spans="1:53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</row>
    <row r="43" spans="1:53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</row>
    <row r="44" spans="1:53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</row>
    <row r="45" spans="1:53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</row>
    <row r="46" spans="1:53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</row>
    <row r="47" spans="1:53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</row>
    <row r="48" spans="1:53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</row>
    <row r="49" spans="1:53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</row>
    <row r="50" spans="1:53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</row>
    <row r="51" spans="1:53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</row>
    <row r="52" spans="1:53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</row>
    <row r="53" spans="1:53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</row>
    <row r="54" spans="1:53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</row>
    <row r="55" spans="1:53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</row>
    <row r="56" spans="1:53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</row>
    <row r="57" spans="1:53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</row>
    <row r="58" spans="1:53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</row>
    <row r="59" spans="1:53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</row>
    <row r="60" spans="1:53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</row>
    <row r="61" spans="1:53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</row>
    <row r="62" spans="1:53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</row>
    <row r="63" spans="1:53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</row>
    <row r="64" spans="1:53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</row>
    <row r="65" spans="1:53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</row>
    <row r="66" spans="1:53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</row>
    <row r="67" spans="1:53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</row>
    <row r="68" spans="1:53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</row>
    <row r="69" spans="1:53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</row>
    <row r="70" spans="1:53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</row>
    <row r="71" spans="1:53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</row>
    <row r="72" spans="1:53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</row>
    <row r="73" spans="1:53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</row>
    <row r="74" spans="1:53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</row>
    <row r="75" spans="1:53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</row>
    <row r="76" spans="1:53" ht="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</row>
    <row r="77" spans="1:53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</row>
  </sheetData>
  <sheetProtection/>
  <mergeCells count="26">
    <mergeCell ref="AK1:BA1"/>
    <mergeCell ref="AK2:BA2"/>
    <mergeCell ref="AK3:AP3"/>
    <mergeCell ref="C23:P23"/>
    <mergeCell ref="R23:AS23"/>
    <mergeCell ref="A5:BA5"/>
    <mergeCell ref="A6:BA6"/>
    <mergeCell ref="A7:BA7"/>
    <mergeCell ref="A8:BA8"/>
    <mergeCell ref="A9:BA9"/>
    <mergeCell ref="A18:BA18"/>
    <mergeCell ref="A10:BA10"/>
    <mergeCell ref="A11:BA11"/>
    <mergeCell ref="C21:P21"/>
    <mergeCell ref="R21:AS21"/>
    <mergeCell ref="C22:P22"/>
    <mergeCell ref="R22:AS22"/>
    <mergeCell ref="C19:P19"/>
    <mergeCell ref="C20:P20"/>
    <mergeCell ref="R20:AS20"/>
    <mergeCell ref="A12:BA12"/>
    <mergeCell ref="A4:BA4"/>
    <mergeCell ref="A15:BA15"/>
    <mergeCell ref="A16:BA16"/>
    <mergeCell ref="A17:BA17"/>
    <mergeCell ref="A13:BA13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18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96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B1" sqref="B1"/>
      <selection pane="bottomLeft" activeCell="A1" sqref="A1:W1"/>
    </sheetView>
  </sheetViews>
  <sheetFormatPr defaultColWidth="9.140625" defaultRowHeight="12.75"/>
  <cols>
    <col min="1" max="1" width="10.140625" style="23" customWidth="1"/>
    <col min="2" max="2" width="34.140625" style="23" customWidth="1"/>
    <col min="3" max="3" width="11.421875" style="23" customWidth="1"/>
    <col min="4" max="4" width="8.00390625" style="23" customWidth="1"/>
    <col min="5" max="5" width="6.57421875" style="23" customWidth="1"/>
    <col min="6" max="7" width="6.7109375" style="23" customWidth="1"/>
    <col min="8" max="8" width="6.57421875" style="23" customWidth="1"/>
    <col min="9" max="9" width="7.28125" style="23" customWidth="1"/>
    <col min="10" max="10" width="6.28125" style="23" customWidth="1"/>
    <col min="11" max="11" width="9.57421875" style="23" customWidth="1"/>
    <col min="12" max="12" width="15.28125" style="23" customWidth="1"/>
    <col min="13" max="13" width="9.140625" style="99" customWidth="1"/>
    <col min="14" max="14" width="8.00390625" style="99" customWidth="1"/>
    <col min="15" max="15" width="7.7109375" style="99" customWidth="1"/>
    <col min="16" max="20" width="6.140625" style="0" customWidth="1"/>
    <col min="21" max="21" width="6.140625" style="48" customWidth="1"/>
    <col min="22" max="24" width="6.140625" style="0" customWidth="1"/>
  </cols>
  <sheetData>
    <row r="1" spans="1:48" ht="18" thickBot="1">
      <c r="A1" s="372" t="s">
        <v>183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</row>
    <row r="2" spans="1:48" ht="31.5" customHeight="1">
      <c r="A2" s="2"/>
      <c r="B2" s="190"/>
      <c r="C2" s="345" t="s">
        <v>84</v>
      </c>
      <c r="D2" s="345"/>
      <c r="E2" s="345"/>
      <c r="F2" s="345"/>
      <c r="G2" s="345"/>
      <c r="H2" s="345"/>
      <c r="I2" s="345"/>
      <c r="J2" s="345"/>
      <c r="K2" s="345" t="s">
        <v>85</v>
      </c>
      <c r="L2" s="345"/>
      <c r="M2" s="345"/>
      <c r="N2" s="345"/>
      <c r="O2" s="345"/>
      <c r="P2" s="346" t="s">
        <v>93</v>
      </c>
      <c r="Q2" s="347"/>
      <c r="R2" s="347"/>
      <c r="S2" s="347"/>
      <c r="T2" s="347"/>
      <c r="U2" s="347"/>
      <c r="V2" s="347"/>
      <c r="W2" s="348"/>
      <c r="X2" s="229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</row>
    <row r="3" spans="1:48" ht="15.75" customHeight="1">
      <c r="A3" s="356" t="s">
        <v>0</v>
      </c>
      <c r="B3" s="373" t="s">
        <v>83</v>
      </c>
      <c r="C3" s="345" t="s">
        <v>190</v>
      </c>
      <c r="D3" s="345"/>
      <c r="E3" s="345"/>
      <c r="F3" s="345"/>
      <c r="G3" s="345"/>
      <c r="H3" s="345"/>
      <c r="I3" s="345"/>
      <c r="J3" s="345"/>
      <c r="K3" s="374" t="s">
        <v>86</v>
      </c>
      <c r="L3" s="376" t="s">
        <v>87</v>
      </c>
      <c r="M3" s="378" t="s">
        <v>88</v>
      </c>
      <c r="N3" s="378"/>
      <c r="O3" s="378"/>
      <c r="P3" s="369" t="s">
        <v>50</v>
      </c>
      <c r="Q3" s="369"/>
      <c r="R3" s="87" t="s">
        <v>51</v>
      </c>
      <c r="S3" s="82"/>
      <c r="T3" s="370" t="s">
        <v>52</v>
      </c>
      <c r="U3" s="371"/>
      <c r="V3" s="370" t="s">
        <v>53</v>
      </c>
      <c r="W3" s="371"/>
      <c r="X3" s="226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</row>
    <row r="4" spans="1:48" ht="48" customHeight="1" thickBot="1">
      <c r="A4" s="356"/>
      <c r="B4" s="356"/>
      <c r="C4" s="356">
        <v>1</v>
      </c>
      <c r="D4" s="356">
        <v>2</v>
      </c>
      <c r="E4" s="356">
        <v>3</v>
      </c>
      <c r="F4" s="356">
        <v>4</v>
      </c>
      <c r="G4" s="356">
        <v>5</v>
      </c>
      <c r="H4" s="356">
        <v>6</v>
      </c>
      <c r="I4" s="356">
        <v>7</v>
      </c>
      <c r="J4" s="356">
        <v>8</v>
      </c>
      <c r="K4" s="375"/>
      <c r="L4" s="377"/>
      <c r="M4" s="358" t="s">
        <v>89</v>
      </c>
      <c r="N4" s="359" t="s">
        <v>90</v>
      </c>
      <c r="O4" s="360"/>
      <c r="P4" s="24" t="s">
        <v>42</v>
      </c>
      <c r="Q4" s="24" t="s">
        <v>43</v>
      </c>
      <c r="R4" s="24" t="s">
        <v>44</v>
      </c>
      <c r="S4" s="24" t="s">
        <v>45</v>
      </c>
      <c r="T4" s="24" t="s">
        <v>46</v>
      </c>
      <c r="U4" s="49" t="s">
        <v>47</v>
      </c>
      <c r="V4" s="24" t="s">
        <v>48</v>
      </c>
      <c r="W4" s="24" t="s">
        <v>49</v>
      </c>
      <c r="X4" s="230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</row>
    <row r="5" spans="1:48" ht="39">
      <c r="A5" s="356"/>
      <c r="B5" s="80"/>
      <c r="C5" s="357"/>
      <c r="D5" s="357"/>
      <c r="E5" s="357"/>
      <c r="F5" s="357"/>
      <c r="G5" s="357"/>
      <c r="H5" s="357"/>
      <c r="I5" s="357"/>
      <c r="J5" s="357"/>
      <c r="K5" s="375"/>
      <c r="L5" s="377"/>
      <c r="M5" s="358"/>
      <c r="N5" s="89" t="s">
        <v>91</v>
      </c>
      <c r="O5" s="89" t="s">
        <v>92</v>
      </c>
      <c r="P5" s="361" t="s">
        <v>94</v>
      </c>
      <c r="Q5" s="362"/>
      <c r="R5" s="362"/>
      <c r="S5" s="362"/>
      <c r="T5" s="362"/>
      <c r="U5" s="362"/>
      <c r="V5" s="362"/>
      <c r="W5" s="363"/>
      <c r="X5" s="230"/>
      <c r="Y5" s="228"/>
      <c r="Z5" s="228"/>
      <c r="AA5" s="258" t="s">
        <v>227</v>
      </c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</row>
    <row r="6" spans="1:48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88"/>
      <c r="N6" s="88"/>
      <c r="O6" s="88"/>
      <c r="P6" s="10">
        <v>17</v>
      </c>
      <c r="Q6" s="10">
        <v>22</v>
      </c>
      <c r="R6" s="10">
        <v>16</v>
      </c>
      <c r="S6" s="10">
        <v>21</v>
      </c>
      <c r="T6" s="10">
        <v>16</v>
      </c>
      <c r="U6" s="75">
        <v>20</v>
      </c>
      <c r="V6" s="10">
        <v>16</v>
      </c>
      <c r="W6" s="10">
        <v>13</v>
      </c>
      <c r="X6" s="230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</row>
    <row r="7" spans="1:48" s="67" customFormat="1" ht="12.75" customHeight="1">
      <c r="A7" s="59" t="s">
        <v>269</v>
      </c>
      <c r="B7" s="59" t="s">
        <v>98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90"/>
      <c r="N7" s="90"/>
      <c r="O7" s="90"/>
      <c r="P7" s="271"/>
      <c r="Q7" s="271"/>
      <c r="R7" s="10"/>
      <c r="S7" s="10"/>
      <c r="T7" s="10"/>
      <c r="U7" s="75"/>
      <c r="V7" s="10"/>
      <c r="W7" s="10"/>
      <c r="X7" s="226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</row>
    <row r="8" spans="1:48" ht="12.75">
      <c r="A8" s="59" t="s">
        <v>270</v>
      </c>
      <c r="B8" s="59" t="s">
        <v>271</v>
      </c>
      <c r="C8" s="74"/>
      <c r="D8" s="272"/>
      <c r="E8" s="74"/>
      <c r="F8" s="74"/>
      <c r="G8" s="74"/>
      <c r="H8" s="74"/>
      <c r="I8" s="74"/>
      <c r="J8" s="74"/>
      <c r="K8" s="74"/>
      <c r="L8" s="74"/>
      <c r="M8" s="273"/>
      <c r="N8" s="273"/>
      <c r="O8" s="90"/>
      <c r="P8" s="271"/>
      <c r="Q8" s="271"/>
      <c r="R8" s="10"/>
      <c r="S8" s="10"/>
      <c r="T8" s="10"/>
      <c r="U8" s="75"/>
      <c r="V8" s="10"/>
      <c r="W8" s="10"/>
      <c r="X8" s="230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</row>
    <row r="9" spans="1:48" ht="36.75" customHeight="1">
      <c r="A9" s="58" t="s">
        <v>272</v>
      </c>
      <c r="B9" s="58" t="s">
        <v>246</v>
      </c>
      <c r="C9" s="46"/>
      <c r="D9" s="58" t="s">
        <v>224</v>
      </c>
      <c r="E9" s="62"/>
      <c r="F9" s="62"/>
      <c r="G9" s="62"/>
      <c r="H9" s="62"/>
      <c r="I9" s="62"/>
      <c r="J9" s="62"/>
      <c r="K9" s="300">
        <f>M9+L9</f>
        <v>175</v>
      </c>
      <c r="L9" s="118">
        <v>58</v>
      </c>
      <c r="M9" s="118">
        <f>P9*$P$6+Q9*$Q$6</f>
        <v>117</v>
      </c>
      <c r="N9" s="118">
        <f>M9-O9</f>
        <v>117</v>
      </c>
      <c r="O9" s="91"/>
      <c r="P9" s="78">
        <v>3</v>
      </c>
      <c r="Q9" s="70">
        <v>3</v>
      </c>
      <c r="R9" s="24"/>
      <c r="S9" s="24"/>
      <c r="T9" s="24"/>
      <c r="U9" s="49"/>
      <c r="V9" s="24"/>
      <c r="W9" s="24"/>
      <c r="X9" s="230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</row>
    <row r="10" spans="1:48" ht="36.75" customHeight="1">
      <c r="A10" s="76" t="s">
        <v>273</v>
      </c>
      <c r="B10" s="58" t="s">
        <v>248</v>
      </c>
      <c r="C10" s="274"/>
      <c r="D10" s="77" t="s">
        <v>217</v>
      </c>
      <c r="E10" s="77"/>
      <c r="F10" s="77"/>
      <c r="G10" s="77"/>
      <c r="H10" s="77"/>
      <c r="I10" s="77"/>
      <c r="J10" s="77"/>
      <c r="K10" s="93">
        <f aca="true" t="shared" si="0" ref="K10:K17">M10+L10</f>
        <v>235</v>
      </c>
      <c r="L10" s="92">
        <v>79</v>
      </c>
      <c r="M10" s="92">
        <f aca="true" t="shared" si="1" ref="M10:M17">P10*$P$6+Q10*$Q$6</f>
        <v>156</v>
      </c>
      <c r="N10" s="92">
        <f>M10-O10</f>
        <v>156</v>
      </c>
      <c r="O10" s="88"/>
      <c r="P10" s="70">
        <v>4</v>
      </c>
      <c r="Q10" s="78">
        <v>4</v>
      </c>
      <c r="R10" s="72"/>
      <c r="S10" s="72"/>
      <c r="T10" s="72"/>
      <c r="U10" s="73"/>
      <c r="V10" s="24"/>
      <c r="W10" s="24"/>
      <c r="X10" s="230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</row>
    <row r="11" spans="1:48" ht="23.25" customHeight="1">
      <c r="A11" s="76" t="s">
        <v>274</v>
      </c>
      <c r="B11" s="58" t="s">
        <v>275</v>
      </c>
      <c r="C11" s="46"/>
      <c r="D11" s="46" t="s">
        <v>217</v>
      </c>
      <c r="E11" s="46"/>
      <c r="F11" s="46"/>
      <c r="G11" s="46"/>
      <c r="H11" s="46"/>
      <c r="I11" s="46"/>
      <c r="J11" s="46"/>
      <c r="K11" s="93">
        <f t="shared" si="0"/>
        <v>58</v>
      </c>
      <c r="L11" s="92">
        <v>19</v>
      </c>
      <c r="M11" s="92">
        <f t="shared" si="1"/>
        <v>39</v>
      </c>
      <c r="N11" s="92">
        <f>M11-O11</f>
        <v>39</v>
      </c>
      <c r="O11" s="281"/>
      <c r="P11" s="70">
        <v>1</v>
      </c>
      <c r="Q11" s="70">
        <v>1</v>
      </c>
      <c r="R11" s="24"/>
      <c r="S11" s="24"/>
      <c r="T11" s="24"/>
      <c r="U11" s="49"/>
      <c r="V11" s="24"/>
      <c r="W11" s="24"/>
      <c r="X11" s="230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</row>
    <row r="12" spans="1:48" ht="26.25" customHeight="1">
      <c r="A12" s="58" t="s">
        <v>276</v>
      </c>
      <c r="B12" s="58" t="s">
        <v>8</v>
      </c>
      <c r="C12" s="29"/>
      <c r="D12" s="186" t="s">
        <v>217</v>
      </c>
      <c r="E12" s="186"/>
      <c r="F12" s="186"/>
      <c r="G12" s="186"/>
      <c r="H12" s="186"/>
      <c r="I12" s="186"/>
      <c r="J12" s="186"/>
      <c r="K12" s="93">
        <f t="shared" si="0"/>
        <v>175</v>
      </c>
      <c r="L12" s="62">
        <v>58</v>
      </c>
      <c r="M12" s="92">
        <f t="shared" si="1"/>
        <v>117</v>
      </c>
      <c r="N12" s="92">
        <f>M12-O12</f>
        <v>0</v>
      </c>
      <c r="O12" s="88">
        <v>117</v>
      </c>
      <c r="P12" s="71">
        <v>3</v>
      </c>
      <c r="Q12" s="70">
        <v>3</v>
      </c>
      <c r="R12" s="24"/>
      <c r="S12" s="287"/>
      <c r="T12" s="287"/>
      <c r="U12" s="288"/>
      <c r="V12" s="24"/>
      <c r="W12" s="24"/>
      <c r="X12" s="230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</row>
    <row r="13" spans="1:48" ht="12.75">
      <c r="A13" s="58" t="s">
        <v>277</v>
      </c>
      <c r="B13" s="58" t="s">
        <v>36</v>
      </c>
      <c r="C13" s="46"/>
      <c r="D13" s="62" t="s">
        <v>224</v>
      </c>
      <c r="E13" s="62"/>
      <c r="F13" s="62"/>
      <c r="G13" s="62"/>
      <c r="H13" s="62"/>
      <c r="I13" s="62"/>
      <c r="J13" s="62"/>
      <c r="K13" s="93">
        <f t="shared" si="0"/>
        <v>234</v>
      </c>
      <c r="L13" s="92">
        <v>78</v>
      </c>
      <c r="M13" s="92">
        <f t="shared" si="1"/>
        <v>156</v>
      </c>
      <c r="N13" s="92">
        <v>52</v>
      </c>
      <c r="O13" s="88">
        <v>104</v>
      </c>
      <c r="P13" s="71">
        <v>4</v>
      </c>
      <c r="Q13" s="70">
        <v>4</v>
      </c>
      <c r="R13" s="24"/>
      <c r="S13" s="24"/>
      <c r="T13" s="24"/>
      <c r="U13" s="49"/>
      <c r="V13" s="24"/>
      <c r="W13" s="24"/>
      <c r="X13" s="230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</row>
    <row r="14" spans="1:48" ht="12.75">
      <c r="A14" s="58" t="s">
        <v>278</v>
      </c>
      <c r="B14" s="58" t="s">
        <v>34</v>
      </c>
      <c r="C14" s="46"/>
      <c r="D14" s="62" t="s">
        <v>224</v>
      </c>
      <c r="E14" s="62"/>
      <c r="F14" s="62"/>
      <c r="G14" s="62"/>
      <c r="H14" s="62"/>
      <c r="I14" s="62"/>
      <c r="J14" s="62"/>
      <c r="K14" s="93">
        <f t="shared" si="0"/>
        <v>234</v>
      </c>
      <c r="L14" s="62">
        <v>78</v>
      </c>
      <c r="M14" s="92">
        <f t="shared" si="1"/>
        <v>156</v>
      </c>
      <c r="N14" s="92">
        <f>M14-O14</f>
        <v>156</v>
      </c>
      <c r="O14" s="88"/>
      <c r="P14" s="70">
        <v>4</v>
      </c>
      <c r="Q14" s="70">
        <v>4</v>
      </c>
      <c r="R14" s="24"/>
      <c r="S14" s="24"/>
      <c r="T14" s="24"/>
      <c r="U14" s="49"/>
      <c r="V14" s="24"/>
      <c r="W14" s="24"/>
      <c r="X14" s="230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</row>
    <row r="15" spans="1:48" ht="12.75">
      <c r="A15" s="76" t="s">
        <v>279</v>
      </c>
      <c r="B15" s="58" t="s">
        <v>10</v>
      </c>
      <c r="C15" s="274"/>
      <c r="D15" s="77" t="s">
        <v>217</v>
      </c>
      <c r="E15" s="77"/>
      <c r="F15" s="77"/>
      <c r="G15" s="77"/>
      <c r="H15" s="77"/>
      <c r="I15" s="77"/>
      <c r="J15" s="77"/>
      <c r="K15" s="93">
        <f t="shared" si="0"/>
        <v>176</v>
      </c>
      <c r="L15" s="79">
        <v>59</v>
      </c>
      <c r="M15" s="92">
        <f t="shared" si="1"/>
        <v>117</v>
      </c>
      <c r="N15" s="92">
        <v>2</v>
      </c>
      <c r="O15" s="88">
        <v>115</v>
      </c>
      <c r="P15" s="71">
        <v>3</v>
      </c>
      <c r="Q15" s="78">
        <v>3</v>
      </c>
      <c r="R15" s="72"/>
      <c r="S15" s="72"/>
      <c r="T15" s="72"/>
      <c r="U15" s="73"/>
      <c r="V15" s="72"/>
      <c r="W15" s="72"/>
      <c r="X15" s="230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</row>
    <row r="16" spans="1:48" ht="12.75">
      <c r="A16" s="58" t="s">
        <v>280</v>
      </c>
      <c r="B16" s="58" t="s">
        <v>81</v>
      </c>
      <c r="C16" s="46"/>
      <c r="D16" s="62" t="s">
        <v>217</v>
      </c>
      <c r="E16" s="62"/>
      <c r="F16" s="62"/>
      <c r="G16" s="62"/>
      <c r="H16" s="62"/>
      <c r="I16" s="62"/>
      <c r="J16" s="62"/>
      <c r="K16" s="93">
        <f t="shared" si="0"/>
        <v>117</v>
      </c>
      <c r="L16" s="79">
        <v>39</v>
      </c>
      <c r="M16" s="92">
        <f t="shared" si="1"/>
        <v>78</v>
      </c>
      <c r="N16" s="92">
        <f>M16-O16</f>
        <v>78</v>
      </c>
      <c r="O16" s="88"/>
      <c r="P16" s="71">
        <v>2</v>
      </c>
      <c r="Q16" s="70">
        <v>2</v>
      </c>
      <c r="R16" s="24"/>
      <c r="S16" s="24"/>
      <c r="T16" s="24"/>
      <c r="U16" s="49"/>
      <c r="V16" s="24"/>
      <c r="W16" s="24"/>
      <c r="X16" s="230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</row>
    <row r="17" spans="1:48" ht="12.75">
      <c r="A17" s="58" t="s">
        <v>281</v>
      </c>
      <c r="B17" s="58" t="s">
        <v>240</v>
      </c>
      <c r="C17" s="46"/>
      <c r="D17" s="62" t="s">
        <v>217</v>
      </c>
      <c r="E17" s="62"/>
      <c r="F17" s="62"/>
      <c r="G17" s="62"/>
      <c r="H17" s="62"/>
      <c r="I17" s="62"/>
      <c r="J17" s="62"/>
      <c r="K17" s="93">
        <f t="shared" si="0"/>
        <v>58</v>
      </c>
      <c r="L17" s="62">
        <v>19</v>
      </c>
      <c r="M17" s="92">
        <f t="shared" si="1"/>
        <v>39</v>
      </c>
      <c r="N17" s="92">
        <f>M17-O17</f>
        <v>39</v>
      </c>
      <c r="O17" s="90"/>
      <c r="P17" s="71">
        <v>1</v>
      </c>
      <c r="Q17" s="70">
        <v>1</v>
      </c>
      <c r="R17" s="24"/>
      <c r="S17" s="24"/>
      <c r="T17" s="24"/>
      <c r="U17" s="49"/>
      <c r="V17" s="24"/>
      <c r="W17" s="24"/>
      <c r="X17" s="230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</row>
    <row r="18" spans="1:24" ht="29.25" customHeight="1">
      <c r="A18" s="277"/>
      <c r="B18" s="278" t="s">
        <v>59</v>
      </c>
      <c r="C18" s="29"/>
      <c r="D18" s="189"/>
      <c r="E18" s="189"/>
      <c r="F18" s="189"/>
      <c r="G18" s="189"/>
      <c r="H18" s="189"/>
      <c r="I18" s="189"/>
      <c r="J18" s="189"/>
      <c r="K18" s="10">
        <f>SUM(K9:K17)</f>
        <v>1462</v>
      </c>
      <c r="L18" s="270">
        <f>SUM(L9:L17)</f>
        <v>487</v>
      </c>
      <c r="M18" s="270">
        <f>SUM(M9:M17)</f>
        <v>975</v>
      </c>
      <c r="N18" s="270">
        <f>SUM(N9:N17)</f>
        <v>639</v>
      </c>
      <c r="O18" s="270">
        <f>SUM(O9:O17)</f>
        <v>336</v>
      </c>
      <c r="P18" s="71"/>
      <c r="Q18" s="279"/>
      <c r="R18" s="85"/>
      <c r="S18" s="85"/>
      <c r="T18" s="85"/>
      <c r="U18" s="268"/>
      <c r="V18" s="85"/>
      <c r="W18" s="85"/>
      <c r="X18" s="84"/>
    </row>
    <row r="19" spans="1:24" ht="25.5">
      <c r="A19" s="58" t="s">
        <v>282</v>
      </c>
      <c r="B19" s="59" t="s">
        <v>283</v>
      </c>
      <c r="C19" s="46"/>
      <c r="D19" s="77"/>
      <c r="E19" s="77"/>
      <c r="F19" s="77"/>
      <c r="G19" s="77"/>
      <c r="H19" s="77"/>
      <c r="I19" s="77"/>
      <c r="J19" s="77"/>
      <c r="K19" s="10"/>
      <c r="L19" s="79"/>
      <c r="M19" s="92"/>
      <c r="N19" s="92"/>
      <c r="O19" s="88"/>
      <c r="P19" s="71"/>
      <c r="Q19" s="70"/>
      <c r="R19" s="72"/>
      <c r="S19" s="72"/>
      <c r="T19" s="72"/>
      <c r="U19" s="73"/>
      <c r="V19" s="72"/>
      <c r="W19" s="72"/>
      <c r="X19" s="84"/>
    </row>
    <row r="20" spans="1:24" s="244" customFormat="1" ht="12.75">
      <c r="A20" s="58" t="s">
        <v>284</v>
      </c>
      <c r="B20" s="58" t="s">
        <v>257</v>
      </c>
      <c r="C20" s="46"/>
      <c r="D20" s="62" t="s">
        <v>217</v>
      </c>
      <c r="E20" s="62"/>
      <c r="F20" s="62"/>
      <c r="G20" s="62"/>
      <c r="H20" s="62"/>
      <c r="I20" s="62"/>
      <c r="J20" s="62"/>
      <c r="K20" s="10">
        <f>M20+L20</f>
        <v>117</v>
      </c>
      <c r="L20" s="62">
        <v>39</v>
      </c>
      <c r="M20" s="92">
        <f>P20*$P$6+Q20*$Q$6</f>
        <v>78</v>
      </c>
      <c r="N20" s="92">
        <f>M20-O20</f>
        <v>0</v>
      </c>
      <c r="O20" s="88">
        <v>78</v>
      </c>
      <c r="P20" s="71">
        <v>2</v>
      </c>
      <c r="Q20" s="70">
        <v>2</v>
      </c>
      <c r="R20" s="24"/>
      <c r="S20" s="24"/>
      <c r="T20" s="24"/>
      <c r="U20" s="49"/>
      <c r="V20" s="24"/>
      <c r="W20" s="24"/>
      <c r="X20" s="243"/>
    </row>
    <row r="21" spans="1:24" s="244" customFormat="1" ht="25.5">
      <c r="A21" s="58" t="s">
        <v>285</v>
      </c>
      <c r="B21" s="58" t="s">
        <v>286</v>
      </c>
      <c r="C21" s="46"/>
      <c r="D21" s="62" t="s">
        <v>217</v>
      </c>
      <c r="E21" s="62"/>
      <c r="F21" s="62"/>
      <c r="G21" s="62"/>
      <c r="H21" s="62"/>
      <c r="I21" s="62"/>
      <c r="J21" s="62"/>
      <c r="K21" s="10">
        <f>M21+L21</f>
        <v>292</v>
      </c>
      <c r="L21" s="62">
        <v>97</v>
      </c>
      <c r="M21" s="92">
        <f>P21*$P$6+Q21*$Q$6</f>
        <v>195</v>
      </c>
      <c r="N21" s="92">
        <f>M21-O21</f>
        <v>195</v>
      </c>
      <c r="O21" s="88"/>
      <c r="P21" s="71">
        <v>5</v>
      </c>
      <c r="Q21" s="70">
        <v>5</v>
      </c>
      <c r="R21" s="24"/>
      <c r="S21" s="24"/>
      <c r="T21" s="24"/>
      <c r="U21" s="49"/>
      <c r="V21" s="24"/>
      <c r="W21" s="24"/>
      <c r="X21" s="243"/>
    </row>
    <row r="22" spans="1:24" s="244" customFormat="1" ht="39">
      <c r="A22" s="58" t="s">
        <v>287</v>
      </c>
      <c r="B22" s="58" t="s">
        <v>82</v>
      </c>
      <c r="C22" s="46"/>
      <c r="D22" s="62" t="s">
        <v>217</v>
      </c>
      <c r="E22" s="62"/>
      <c r="F22" s="62"/>
      <c r="G22" s="62"/>
      <c r="H22" s="62"/>
      <c r="I22" s="62"/>
      <c r="J22" s="62"/>
      <c r="K22" s="10">
        <f>M22+L22</f>
        <v>176</v>
      </c>
      <c r="L22" s="62">
        <v>59</v>
      </c>
      <c r="M22" s="92">
        <f>P22*$P$6+Q22*$Q$6</f>
        <v>117</v>
      </c>
      <c r="N22" s="92">
        <f>M22-O22</f>
        <v>78</v>
      </c>
      <c r="O22" s="92">
        <v>39</v>
      </c>
      <c r="P22" s="71">
        <v>3</v>
      </c>
      <c r="Q22" s="70">
        <v>3</v>
      </c>
      <c r="R22" s="24"/>
      <c r="S22" s="24"/>
      <c r="T22" s="24"/>
      <c r="U22" s="49"/>
      <c r="V22" s="24"/>
      <c r="W22" s="24"/>
      <c r="X22" s="243"/>
    </row>
    <row r="23" spans="1:24" s="244" customFormat="1" ht="12.75">
      <c r="A23" s="46"/>
      <c r="B23" s="58" t="s">
        <v>59</v>
      </c>
      <c r="C23" s="46"/>
      <c r="D23" s="46"/>
      <c r="E23" s="46"/>
      <c r="F23" s="46"/>
      <c r="G23" s="46"/>
      <c r="H23" s="46"/>
      <c r="I23" s="46"/>
      <c r="J23" s="46"/>
      <c r="K23" s="138">
        <f>SUM(K20:K22)</f>
        <v>585</v>
      </c>
      <c r="L23" s="138">
        <f>SUM(L20:L22)</f>
        <v>195</v>
      </c>
      <c r="M23" s="138">
        <f>SUM(M20:M22)</f>
        <v>390</v>
      </c>
      <c r="N23" s="138">
        <f>SUM(N20:N22)</f>
        <v>273</v>
      </c>
      <c r="O23" s="138">
        <f>SUM(O20:O22)</f>
        <v>117</v>
      </c>
      <c r="P23" s="35"/>
      <c r="Q23" s="35"/>
      <c r="R23" s="35"/>
      <c r="S23" s="35"/>
      <c r="T23" s="35"/>
      <c r="U23" s="114"/>
      <c r="V23" s="35"/>
      <c r="W23" s="35"/>
      <c r="X23" s="243"/>
    </row>
    <row r="24" spans="1:24" s="244" customFormat="1" ht="25.5">
      <c r="A24" s="46"/>
      <c r="B24" s="59" t="s">
        <v>288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281"/>
      <c r="N24" s="281"/>
      <c r="O24" s="281"/>
      <c r="P24" s="35"/>
      <c r="Q24" s="35"/>
      <c r="R24" s="35"/>
      <c r="S24" s="35"/>
      <c r="T24" s="35"/>
      <c r="U24" s="114"/>
      <c r="V24" s="35"/>
      <c r="W24" s="35"/>
      <c r="X24" s="243"/>
    </row>
    <row r="25" spans="1:24" s="244" customFormat="1" ht="12.75">
      <c r="A25" s="76" t="s">
        <v>289</v>
      </c>
      <c r="B25" s="76" t="s">
        <v>264</v>
      </c>
      <c r="C25" s="86"/>
      <c r="D25" s="77" t="s">
        <v>192</v>
      </c>
      <c r="E25" s="77"/>
      <c r="F25" s="77"/>
      <c r="G25" s="77"/>
      <c r="H25" s="77"/>
      <c r="I25" s="77"/>
      <c r="J25" s="77"/>
      <c r="K25" s="10">
        <f>M25+L25</f>
        <v>59</v>
      </c>
      <c r="L25" s="79">
        <v>20</v>
      </c>
      <c r="M25" s="92">
        <f>P25*$P$6+Q25*$Q$6</f>
        <v>39</v>
      </c>
      <c r="N25" s="92">
        <v>2</v>
      </c>
      <c r="O25" s="92">
        <v>42</v>
      </c>
      <c r="P25" s="71">
        <v>1</v>
      </c>
      <c r="Q25" s="78">
        <v>1</v>
      </c>
      <c r="R25" s="72"/>
      <c r="S25" s="72"/>
      <c r="T25" s="72"/>
      <c r="U25" s="73"/>
      <c r="V25" s="72"/>
      <c r="W25" s="72"/>
      <c r="X25" s="243"/>
    </row>
    <row r="26" spans="1:24" s="244" customFormat="1" ht="12.75">
      <c r="A26" s="46"/>
      <c r="B26" s="46" t="s">
        <v>59</v>
      </c>
      <c r="C26" s="46"/>
      <c r="D26" s="46"/>
      <c r="E26" s="46"/>
      <c r="F26" s="46"/>
      <c r="G26" s="46"/>
      <c r="H26" s="46"/>
      <c r="I26" s="46"/>
      <c r="J26" s="46"/>
      <c r="K26" s="308">
        <f>SUM(K25)</f>
        <v>59</v>
      </c>
      <c r="L26" s="309">
        <f>SUM(L25)</f>
        <v>20</v>
      </c>
      <c r="M26" s="310">
        <f>SUM(M25)</f>
        <v>39</v>
      </c>
      <c r="N26" s="308">
        <v>2</v>
      </c>
      <c r="O26" s="310">
        <f>SUM(O25)</f>
        <v>42</v>
      </c>
      <c r="P26" s="236"/>
      <c r="Q26" s="35"/>
      <c r="R26" s="35"/>
      <c r="S26" s="35"/>
      <c r="T26" s="35"/>
      <c r="U26" s="114"/>
      <c r="V26" s="35"/>
      <c r="W26" s="35"/>
      <c r="X26" s="243"/>
    </row>
    <row r="27" spans="1:24" s="244" customFormat="1" ht="12.75">
      <c r="A27" s="301"/>
      <c r="B27" s="301" t="s">
        <v>59</v>
      </c>
      <c r="C27" s="302"/>
      <c r="D27" s="302"/>
      <c r="E27" s="302"/>
      <c r="F27" s="302"/>
      <c r="G27" s="302"/>
      <c r="H27" s="302"/>
      <c r="I27" s="302"/>
      <c r="J27" s="302"/>
      <c r="K27" s="302">
        <f>K26+K23+K18</f>
        <v>2106</v>
      </c>
      <c r="L27" s="303">
        <f>L26+L23+L18</f>
        <v>702</v>
      </c>
      <c r="M27" s="303">
        <f>M26+M23+M18</f>
        <v>1404</v>
      </c>
      <c r="N27" s="303">
        <f>N26+N23+N18</f>
        <v>914</v>
      </c>
      <c r="O27" s="303">
        <f>O26+O23+O18</f>
        <v>495</v>
      </c>
      <c r="P27" s="304"/>
      <c r="Q27" s="305"/>
      <c r="R27" s="306"/>
      <c r="S27" s="306"/>
      <c r="T27" s="306"/>
      <c r="U27" s="307"/>
      <c r="V27" s="306"/>
      <c r="W27" s="306"/>
      <c r="X27" s="243"/>
    </row>
    <row r="28" spans="1:24" ht="13.5" thickBot="1">
      <c r="A28" s="5"/>
      <c r="B28" s="7" t="s">
        <v>1</v>
      </c>
      <c r="C28" s="364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6"/>
      <c r="X28" s="84"/>
    </row>
    <row r="29" spans="1:24" ht="26.25" thickBot="1">
      <c r="A29" s="9" t="s">
        <v>2</v>
      </c>
      <c r="B29" s="43" t="s">
        <v>3</v>
      </c>
      <c r="C29" s="367"/>
      <c r="D29" s="368"/>
      <c r="E29" s="368"/>
      <c r="F29" s="368"/>
      <c r="G29" s="368"/>
      <c r="H29" s="368"/>
      <c r="I29" s="368"/>
      <c r="J29" s="368"/>
      <c r="K29" s="42">
        <v>786</v>
      </c>
      <c r="L29" s="156">
        <f>K29-M29</f>
        <v>262</v>
      </c>
      <c r="M29" s="100">
        <v>524</v>
      </c>
      <c r="N29" s="93"/>
      <c r="O29" s="93"/>
      <c r="P29" s="24"/>
      <c r="Q29" s="24"/>
      <c r="R29" s="24"/>
      <c r="S29" s="26"/>
      <c r="T29" s="26"/>
      <c r="U29" s="51"/>
      <c r="V29" s="26"/>
      <c r="W29" s="26"/>
      <c r="X29" s="84"/>
    </row>
    <row r="30" spans="1:24" ht="13.5" thickBot="1">
      <c r="A30" s="11" t="s">
        <v>4</v>
      </c>
      <c r="B30" s="44" t="s">
        <v>5</v>
      </c>
      <c r="C30" s="45"/>
      <c r="D30" s="6"/>
      <c r="E30" s="6"/>
      <c r="F30" s="6"/>
      <c r="G30" s="6"/>
      <c r="H30" s="6"/>
      <c r="I30" s="6"/>
      <c r="J30" s="6" t="s">
        <v>193</v>
      </c>
      <c r="K30" s="13">
        <f>M30+L30</f>
        <v>82</v>
      </c>
      <c r="L30" s="13">
        <v>24</v>
      </c>
      <c r="M30" s="97">
        <f>$P$6*P30+$Q$6*Q30+$R$6*R30+$S$6*S30+$T$6*T30+$U$6*U30+$V$6*V30+$W$6*W30</f>
        <v>58</v>
      </c>
      <c r="N30" s="153">
        <f aca="true" t="shared" si="2" ref="N30:N37">M30-O30</f>
        <v>58</v>
      </c>
      <c r="O30" s="81"/>
      <c r="P30" s="34"/>
      <c r="Q30" s="34"/>
      <c r="R30" s="34"/>
      <c r="S30" s="28"/>
      <c r="T30" s="28"/>
      <c r="U30" s="52"/>
      <c r="V30" s="26">
        <v>2</v>
      </c>
      <c r="W30" s="26">
        <v>2</v>
      </c>
      <c r="X30" s="84"/>
    </row>
    <row r="31" spans="1:26" ht="13.5" thickBot="1">
      <c r="A31" s="15" t="s">
        <v>6</v>
      </c>
      <c r="B31" s="4" t="s">
        <v>33</v>
      </c>
      <c r="C31" s="45"/>
      <c r="D31" s="6"/>
      <c r="E31" s="6"/>
      <c r="F31" s="6"/>
      <c r="G31" s="6"/>
      <c r="H31" s="6"/>
      <c r="I31" s="6"/>
      <c r="J31" s="6" t="s">
        <v>193</v>
      </c>
      <c r="K31" s="13">
        <f>M31+L31</f>
        <v>82</v>
      </c>
      <c r="L31" s="13">
        <v>24</v>
      </c>
      <c r="M31" s="97">
        <f>$P$6*P31+$Q$6*Q31+$R$6*R31+$S$6*S31+$T$6*T31+$U$6*U31+$V$6*V31+$W$6*W31</f>
        <v>58</v>
      </c>
      <c r="N31" s="155">
        <f t="shared" si="2"/>
        <v>30</v>
      </c>
      <c r="O31" s="81">
        <v>28</v>
      </c>
      <c r="P31" s="40"/>
      <c r="Q31" s="40"/>
      <c r="R31" s="26"/>
      <c r="S31" s="26"/>
      <c r="T31" s="26"/>
      <c r="U31" s="51"/>
      <c r="V31" s="26">
        <v>2</v>
      </c>
      <c r="W31" s="26">
        <v>2</v>
      </c>
      <c r="X31" s="256"/>
      <c r="Y31" s="257"/>
      <c r="Z31" s="150"/>
    </row>
    <row r="32" spans="1:24" ht="13.5" thickBot="1">
      <c r="A32" s="15" t="s">
        <v>7</v>
      </c>
      <c r="B32" s="4" t="s">
        <v>34</v>
      </c>
      <c r="C32" s="6"/>
      <c r="D32" s="6"/>
      <c r="E32" s="6"/>
      <c r="F32" s="6"/>
      <c r="G32" s="6"/>
      <c r="H32" s="174" t="s">
        <v>192</v>
      </c>
      <c r="I32" s="6"/>
      <c r="J32" s="174"/>
      <c r="K32" s="13">
        <f>M32+L32</f>
        <v>78</v>
      </c>
      <c r="L32" s="13">
        <v>26</v>
      </c>
      <c r="M32" s="97">
        <f>$P$6*P32+$Q$6*Q32+$R$6*R32+$S$6*S32+$T$6*T32+$U$6*U32+$V$6*V32+$W$6*W32</f>
        <v>52</v>
      </c>
      <c r="N32" s="98">
        <f t="shared" si="2"/>
        <v>52</v>
      </c>
      <c r="O32" s="81"/>
      <c r="P32" s="27"/>
      <c r="Q32" s="27"/>
      <c r="R32" s="26"/>
      <c r="S32" s="26"/>
      <c r="T32" s="26">
        <v>2</v>
      </c>
      <c r="U32" s="51">
        <v>1</v>
      </c>
      <c r="V32" s="26"/>
      <c r="W32" s="26"/>
      <c r="X32" s="84"/>
    </row>
    <row r="33" spans="1:24" ht="13.5" thickBot="1">
      <c r="A33" s="15" t="s">
        <v>9</v>
      </c>
      <c r="B33" s="4" t="s">
        <v>8</v>
      </c>
      <c r="C33" s="6"/>
      <c r="D33" s="6"/>
      <c r="E33" s="6"/>
      <c r="F33" s="6"/>
      <c r="G33" s="61"/>
      <c r="H33" s="64"/>
      <c r="I33" s="61"/>
      <c r="J33" s="61" t="s">
        <v>191</v>
      </c>
      <c r="K33" s="13">
        <f>M33+L33</f>
        <v>266</v>
      </c>
      <c r="L33" s="13">
        <v>75</v>
      </c>
      <c r="M33" s="97">
        <f>$P$6*P33+$Q$6*Q33+$R$6*R33+$S$6*S33+$T$6*T33+$U$6*U33+$V$6*V33+$W$6*W33</f>
        <v>191</v>
      </c>
      <c r="N33" s="98"/>
      <c r="O33" s="81">
        <v>191</v>
      </c>
      <c r="P33" s="27"/>
      <c r="Q33" s="27"/>
      <c r="R33" s="26">
        <v>2</v>
      </c>
      <c r="S33" s="26">
        <v>2</v>
      </c>
      <c r="T33" s="26">
        <v>2</v>
      </c>
      <c r="U33" s="51">
        <v>2</v>
      </c>
      <c r="V33" s="26">
        <v>2</v>
      </c>
      <c r="W33" s="26">
        <v>1</v>
      </c>
      <c r="X33" s="84"/>
    </row>
    <row r="34" spans="1:24" ht="26.25" thickBot="1">
      <c r="A34" s="15" t="s">
        <v>95</v>
      </c>
      <c r="B34" s="4" t="s">
        <v>222</v>
      </c>
      <c r="C34" s="6"/>
      <c r="D34" s="6"/>
      <c r="E34" s="6" t="s">
        <v>193</v>
      </c>
      <c r="F34" s="6"/>
      <c r="G34" s="6"/>
      <c r="H34" s="6"/>
      <c r="I34" s="6"/>
      <c r="J34" s="6"/>
      <c r="K34" s="13">
        <f>M34+L34</f>
        <v>55</v>
      </c>
      <c r="L34" s="13">
        <v>10</v>
      </c>
      <c r="M34" s="97">
        <v>45</v>
      </c>
      <c r="N34" s="98">
        <f>M34-O34</f>
        <v>32</v>
      </c>
      <c r="O34" s="81">
        <v>13</v>
      </c>
      <c r="P34" s="34"/>
      <c r="Q34" s="34"/>
      <c r="R34" s="26">
        <v>2</v>
      </c>
      <c r="S34" s="26"/>
      <c r="T34" s="26"/>
      <c r="U34" s="51"/>
      <c r="V34" s="26"/>
      <c r="W34" s="26">
        <v>1</v>
      </c>
      <c r="X34" s="84"/>
    </row>
    <row r="35" spans="1:24" s="244" customFormat="1" ht="13.5" thickBot="1">
      <c r="A35" s="250"/>
      <c r="B35" s="250" t="s">
        <v>69</v>
      </c>
      <c r="C35" s="251"/>
      <c r="D35" s="251"/>
      <c r="E35" s="251"/>
      <c r="F35" s="251"/>
      <c r="G35" s="251"/>
      <c r="H35" s="251"/>
      <c r="I35" s="251"/>
      <c r="J35" s="251"/>
      <c r="K35" s="251">
        <f>SUM(K30:K34)</f>
        <v>563</v>
      </c>
      <c r="L35" s="251">
        <f>SUM(L30:L34)</f>
        <v>159</v>
      </c>
      <c r="M35" s="261">
        <f>SUM(M30:M34)</f>
        <v>404</v>
      </c>
      <c r="N35" s="251">
        <f>SUM(N30:N34)</f>
        <v>172</v>
      </c>
      <c r="O35" s="251">
        <f>SUM(O30:O34)</f>
        <v>232</v>
      </c>
      <c r="P35" s="252"/>
      <c r="Q35" s="253"/>
      <c r="R35" s="254"/>
      <c r="S35" s="254"/>
      <c r="T35" s="254"/>
      <c r="U35" s="255"/>
      <c r="V35" s="254"/>
      <c r="W35" s="254"/>
      <c r="X35" s="243"/>
    </row>
    <row r="36" spans="1:24" ht="26.25" thickBot="1">
      <c r="A36" s="16" t="s">
        <v>11</v>
      </c>
      <c r="B36" s="7" t="s">
        <v>12</v>
      </c>
      <c r="C36" s="8"/>
      <c r="D36" s="8"/>
      <c r="E36" s="8"/>
      <c r="F36" s="8"/>
      <c r="G36" s="8"/>
      <c r="H36" s="8"/>
      <c r="I36" s="8"/>
      <c r="J36" s="8"/>
      <c r="K36" s="17">
        <v>186</v>
      </c>
      <c r="L36" s="156">
        <f>K36-M36</f>
        <v>62</v>
      </c>
      <c r="M36" s="94">
        <v>124</v>
      </c>
      <c r="N36" s="94"/>
      <c r="O36" s="94"/>
      <c r="X36" s="83"/>
    </row>
    <row r="37" spans="1:24" ht="13.5" thickBot="1">
      <c r="A37" s="18" t="s">
        <v>13</v>
      </c>
      <c r="B37" s="12" t="s">
        <v>36</v>
      </c>
      <c r="C37" s="3"/>
      <c r="D37" s="6"/>
      <c r="E37" s="6"/>
      <c r="F37" s="6" t="s">
        <v>192</v>
      </c>
      <c r="G37" s="6"/>
      <c r="H37" s="6"/>
      <c r="I37" s="6"/>
      <c r="J37" s="6"/>
      <c r="K37" s="13">
        <f>M37+L37</f>
        <v>87</v>
      </c>
      <c r="L37" s="14">
        <v>29</v>
      </c>
      <c r="M37" s="81">
        <f>$P$6*P37+$Q$6*Q37+$R$6*R37+$S$6*S37+$T$6*T37+$U$6*U37+$V$6*V37+$W$6*W37</f>
        <v>58</v>
      </c>
      <c r="N37" s="158">
        <f t="shared" si="2"/>
        <v>58</v>
      </c>
      <c r="O37" s="96"/>
      <c r="P37" s="26"/>
      <c r="Q37" s="26"/>
      <c r="R37" s="26">
        <v>1</v>
      </c>
      <c r="S37" s="26">
        <v>2</v>
      </c>
      <c r="T37" s="26"/>
      <c r="U37" s="51"/>
      <c r="V37" s="26"/>
      <c r="W37" s="26"/>
      <c r="X37" s="84"/>
    </row>
    <row r="38" spans="1:24" ht="39" thickBot="1">
      <c r="A38" s="19" t="s">
        <v>14</v>
      </c>
      <c r="B38" s="4" t="s">
        <v>37</v>
      </c>
      <c r="C38" s="3"/>
      <c r="D38" s="6"/>
      <c r="E38" s="6"/>
      <c r="F38" s="6" t="s">
        <v>192</v>
      </c>
      <c r="G38" s="6"/>
      <c r="H38" s="6"/>
      <c r="I38" s="6"/>
      <c r="J38" s="6"/>
      <c r="K38" s="13">
        <f>M38+L38</f>
        <v>111</v>
      </c>
      <c r="L38" s="13">
        <v>37</v>
      </c>
      <c r="M38" s="81">
        <f>$P$6*P38+$Q$6*Q38+$R$6*R38+$S$6*S38+$T$6*T38+$U$6*U38+$V$6*V38+$W$6*W38</f>
        <v>74</v>
      </c>
      <c r="N38" s="98"/>
      <c r="O38" s="81">
        <v>74</v>
      </c>
      <c r="P38" s="26"/>
      <c r="Q38" s="26"/>
      <c r="R38" s="26">
        <v>2</v>
      </c>
      <c r="S38" s="26">
        <v>2</v>
      </c>
      <c r="T38" s="26"/>
      <c r="U38" s="51"/>
      <c r="V38" s="26"/>
      <c r="W38" s="26"/>
      <c r="X38" s="84"/>
    </row>
    <row r="39" spans="1:26" s="101" customFormat="1" ht="13.5" thickBot="1">
      <c r="A39" s="103"/>
      <c r="B39" s="103" t="s">
        <v>69</v>
      </c>
      <c r="C39" s="104"/>
      <c r="D39" s="104"/>
      <c r="E39" s="104"/>
      <c r="F39" s="104"/>
      <c r="G39" s="104"/>
      <c r="H39" s="104"/>
      <c r="I39" s="104"/>
      <c r="J39" s="104"/>
      <c r="K39" s="104">
        <f>SUM(K37:K38)</f>
        <v>198</v>
      </c>
      <c r="L39" s="104">
        <f>SUM(L37:L38)</f>
        <v>66</v>
      </c>
      <c r="M39" s="104">
        <f>SUM(M37:M38)</f>
        <v>132</v>
      </c>
      <c r="N39" s="104">
        <f>SUM(N37:N38)</f>
        <v>58</v>
      </c>
      <c r="O39" s="104">
        <f>SUM(O37:O38)</f>
        <v>74</v>
      </c>
      <c r="P39" s="105"/>
      <c r="Q39" s="106"/>
      <c r="R39" s="107"/>
      <c r="S39" s="107"/>
      <c r="T39" s="107"/>
      <c r="U39" s="108"/>
      <c r="V39" s="107"/>
      <c r="W39" s="107"/>
      <c r="X39" s="289"/>
      <c r="Y39" s="290"/>
      <c r="Z39" s="290"/>
    </row>
    <row r="40" spans="1:24" ht="13.5" thickBot="1">
      <c r="A40" s="16" t="s">
        <v>15</v>
      </c>
      <c r="B40" s="7" t="s">
        <v>16</v>
      </c>
      <c r="C40" s="6"/>
      <c r="D40" s="6"/>
      <c r="E40" s="6"/>
      <c r="F40" s="6"/>
      <c r="G40" s="6"/>
      <c r="H40" s="6"/>
      <c r="I40" s="6"/>
      <c r="J40" s="6"/>
      <c r="K40" s="17">
        <v>2646</v>
      </c>
      <c r="L40" s="94">
        <f>K40-M40</f>
        <v>882</v>
      </c>
      <c r="M40" s="94">
        <v>1764</v>
      </c>
      <c r="N40" s="94"/>
      <c r="O40" s="94"/>
      <c r="P40" s="26"/>
      <c r="Q40" s="26"/>
      <c r="R40" s="26"/>
      <c r="S40" s="26"/>
      <c r="T40" s="26"/>
      <c r="U40" s="51"/>
      <c r="V40" s="26"/>
      <c r="W40" s="26"/>
      <c r="X40" s="84"/>
    </row>
    <row r="41" spans="1:24" ht="13.5" thickBot="1">
      <c r="A41" s="16" t="s">
        <v>17</v>
      </c>
      <c r="B41" s="20" t="s">
        <v>18</v>
      </c>
      <c r="C41" s="8"/>
      <c r="D41" s="8"/>
      <c r="E41" s="8"/>
      <c r="F41" s="8"/>
      <c r="G41" s="8"/>
      <c r="H41" s="8"/>
      <c r="I41" s="259"/>
      <c r="J41" s="259"/>
      <c r="K41" s="17"/>
      <c r="L41" s="17"/>
      <c r="M41" s="94"/>
      <c r="N41" s="94"/>
      <c r="O41" s="94"/>
      <c r="P41" s="26"/>
      <c r="Q41" s="26"/>
      <c r="R41" s="26"/>
      <c r="S41" s="26"/>
      <c r="T41" s="26"/>
      <c r="U41" s="51"/>
      <c r="V41" s="26"/>
      <c r="W41" s="26"/>
      <c r="X41" s="84"/>
    </row>
    <row r="42" spans="1:24" ht="13.5" thickBot="1">
      <c r="A42" s="19" t="s">
        <v>19</v>
      </c>
      <c r="B42" s="4" t="s">
        <v>38</v>
      </c>
      <c r="C42" s="6"/>
      <c r="D42" s="6"/>
      <c r="E42" s="6"/>
      <c r="F42" s="6"/>
      <c r="G42" s="6" t="s">
        <v>192</v>
      </c>
      <c r="H42" s="46" t="s">
        <v>224</v>
      </c>
      <c r="I42" s="46"/>
      <c r="J42" s="260"/>
      <c r="K42" s="13">
        <f aca="true" t="shared" si="3" ref="K42:K48">M42+L42</f>
        <v>226</v>
      </c>
      <c r="L42" s="13">
        <v>80</v>
      </c>
      <c r="M42" s="81">
        <f aca="true" t="shared" si="4" ref="M42:M48">$P$6*P42+$Q$6*Q42+$R$6*R42+$S$6*S42+$T$6*T42+$U$6*U42+$V$6*V42+$W$6*W42</f>
        <v>146</v>
      </c>
      <c r="N42" s="92">
        <f aca="true" t="shared" si="5" ref="N42:N59">M42-O42</f>
        <v>146</v>
      </c>
      <c r="O42" s="81"/>
      <c r="P42" s="26"/>
      <c r="Q42" s="26"/>
      <c r="R42" s="26">
        <v>2</v>
      </c>
      <c r="S42" s="26">
        <v>2</v>
      </c>
      <c r="T42" s="26">
        <v>2</v>
      </c>
      <c r="U42" s="55">
        <v>2</v>
      </c>
      <c r="V42" s="26"/>
      <c r="W42" s="26"/>
      <c r="X42" s="84"/>
    </row>
    <row r="43" spans="1:24" ht="13.5" thickBot="1">
      <c r="A43" s="19" t="s">
        <v>20</v>
      </c>
      <c r="B43" s="4" t="s">
        <v>39</v>
      </c>
      <c r="C43" s="6"/>
      <c r="D43" s="6"/>
      <c r="E43" s="6"/>
      <c r="F43" s="6" t="s">
        <v>192</v>
      </c>
      <c r="G43" s="6"/>
      <c r="H43" s="61" t="s">
        <v>224</v>
      </c>
      <c r="I43" s="62"/>
      <c r="J43" s="6"/>
      <c r="K43" s="13">
        <f t="shared" si="3"/>
        <v>218</v>
      </c>
      <c r="L43" s="13">
        <v>72</v>
      </c>
      <c r="M43" s="81">
        <f t="shared" si="4"/>
        <v>146</v>
      </c>
      <c r="N43" s="92">
        <f t="shared" si="5"/>
        <v>146</v>
      </c>
      <c r="O43" s="81"/>
      <c r="P43" s="28"/>
      <c r="Q43" s="28"/>
      <c r="R43" s="26">
        <v>2</v>
      </c>
      <c r="S43" s="26">
        <v>2</v>
      </c>
      <c r="T43" s="26">
        <v>2</v>
      </c>
      <c r="U43" s="55">
        <v>2</v>
      </c>
      <c r="V43" s="28"/>
      <c r="W43" s="28"/>
      <c r="X43" s="83"/>
    </row>
    <row r="44" spans="1:24" ht="13.5" thickBot="1">
      <c r="A44" s="19" t="s">
        <v>21</v>
      </c>
      <c r="B44" s="4" t="s">
        <v>143</v>
      </c>
      <c r="C44" s="6"/>
      <c r="D44" s="6"/>
      <c r="E44" s="6"/>
      <c r="F44" s="6" t="s">
        <v>224</v>
      </c>
      <c r="G44" s="6"/>
      <c r="H44" s="6"/>
      <c r="I44" s="6"/>
      <c r="J44" s="6"/>
      <c r="K44" s="13">
        <f t="shared" si="3"/>
        <v>164</v>
      </c>
      <c r="L44" s="13">
        <v>58</v>
      </c>
      <c r="M44" s="81">
        <f t="shared" si="4"/>
        <v>106</v>
      </c>
      <c r="N44" s="92">
        <f t="shared" si="5"/>
        <v>106</v>
      </c>
      <c r="O44" s="81"/>
      <c r="P44" s="26"/>
      <c r="Q44" s="26"/>
      <c r="R44" s="26">
        <v>4</v>
      </c>
      <c r="S44" s="26">
        <v>2</v>
      </c>
      <c r="T44" s="26"/>
      <c r="U44" s="51"/>
      <c r="V44" s="26"/>
      <c r="W44" s="26"/>
      <c r="X44" s="84"/>
    </row>
    <row r="45" spans="1:24" ht="13.5" thickBot="1">
      <c r="A45" s="19" t="s">
        <v>22</v>
      </c>
      <c r="B45" s="4" t="s">
        <v>144</v>
      </c>
      <c r="C45" s="6"/>
      <c r="D45" s="6"/>
      <c r="E45" s="6" t="s">
        <v>194</v>
      </c>
      <c r="F45" s="6" t="s">
        <v>224</v>
      </c>
      <c r="G45" s="6"/>
      <c r="H45" s="6"/>
      <c r="I45" s="6"/>
      <c r="J45" s="6"/>
      <c r="K45" s="13">
        <f t="shared" si="3"/>
        <v>232</v>
      </c>
      <c r="L45" s="13">
        <v>74</v>
      </c>
      <c r="M45" s="81">
        <f t="shared" si="4"/>
        <v>158</v>
      </c>
      <c r="N45" s="92">
        <f t="shared" si="5"/>
        <v>158</v>
      </c>
      <c r="O45" s="81"/>
      <c r="P45" s="26"/>
      <c r="Q45" s="26"/>
      <c r="R45" s="26">
        <v>2</v>
      </c>
      <c r="S45" s="26">
        <v>6</v>
      </c>
      <c r="T45" s="26"/>
      <c r="U45" s="51"/>
      <c r="V45" s="26"/>
      <c r="W45" s="26"/>
      <c r="X45" s="84"/>
    </row>
    <row r="46" spans="1:24" ht="26.25" thickBot="1">
      <c r="A46" s="19" t="s">
        <v>23</v>
      </c>
      <c r="B46" s="4" t="s">
        <v>147</v>
      </c>
      <c r="C46" s="6"/>
      <c r="D46" s="6"/>
      <c r="E46" s="6"/>
      <c r="F46" s="6"/>
      <c r="G46" s="6"/>
      <c r="H46" s="6"/>
      <c r="I46" s="6"/>
      <c r="J46" s="6" t="s">
        <v>193</v>
      </c>
      <c r="K46" s="13">
        <f t="shared" si="3"/>
        <v>81</v>
      </c>
      <c r="L46" s="13">
        <v>23</v>
      </c>
      <c r="M46" s="81">
        <f t="shared" si="4"/>
        <v>58</v>
      </c>
      <c r="N46" s="157">
        <f t="shared" si="5"/>
        <v>42</v>
      </c>
      <c r="O46" s="81">
        <v>16</v>
      </c>
      <c r="P46" s="26"/>
      <c r="Q46" s="26"/>
      <c r="R46" s="26"/>
      <c r="S46" s="26"/>
      <c r="T46" s="26"/>
      <c r="U46" s="51"/>
      <c r="V46" s="26">
        <v>2</v>
      </c>
      <c r="W46" s="26">
        <v>2</v>
      </c>
      <c r="X46" s="84"/>
    </row>
    <row r="47" spans="1:24" ht="26.25" thickBot="1">
      <c r="A47" s="19" t="s">
        <v>145</v>
      </c>
      <c r="B47" s="4" t="s">
        <v>148</v>
      </c>
      <c r="C47" s="6"/>
      <c r="D47" s="6"/>
      <c r="E47" s="6"/>
      <c r="F47" s="6"/>
      <c r="G47" s="6"/>
      <c r="H47" s="6"/>
      <c r="I47" s="6"/>
      <c r="J47" s="6" t="s">
        <v>192</v>
      </c>
      <c r="K47" s="13">
        <f t="shared" si="3"/>
        <v>147</v>
      </c>
      <c r="L47" s="13">
        <v>49</v>
      </c>
      <c r="M47" s="81">
        <f t="shared" si="4"/>
        <v>98</v>
      </c>
      <c r="N47" s="158">
        <f t="shared" si="5"/>
        <v>58</v>
      </c>
      <c r="O47" s="81">
        <v>40</v>
      </c>
      <c r="P47" s="26"/>
      <c r="Q47" s="26"/>
      <c r="R47" s="26"/>
      <c r="S47" s="26"/>
      <c r="T47" s="26"/>
      <c r="U47" s="51">
        <v>2</v>
      </c>
      <c r="V47" s="26">
        <v>2</v>
      </c>
      <c r="W47" s="26">
        <v>2</v>
      </c>
      <c r="X47" s="84"/>
    </row>
    <row r="48" spans="1:24" ht="13.5" thickBot="1">
      <c r="A48" s="19" t="s">
        <v>146</v>
      </c>
      <c r="B48" s="4" t="s">
        <v>149</v>
      </c>
      <c r="C48" s="6"/>
      <c r="D48" s="6"/>
      <c r="E48" s="6"/>
      <c r="F48" s="6"/>
      <c r="G48" s="6"/>
      <c r="H48" s="6"/>
      <c r="I48" s="6"/>
      <c r="J48" s="6" t="s">
        <v>194</v>
      </c>
      <c r="K48" s="13">
        <f t="shared" si="3"/>
        <v>64</v>
      </c>
      <c r="L48" s="13">
        <v>22</v>
      </c>
      <c r="M48" s="81">
        <f t="shared" si="4"/>
        <v>42</v>
      </c>
      <c r="N48" s="158">
        <f t="shared" si="5"/>
        <v>42</v>
      </c>
      <c r="O48" s="81"/>
      <c r="P48" s="26"/>
      <c r="Q48" s="26"/>
      <c r="R48" s="26"/>
      <c r="S48" s="26"/>
      <c r="T48" s="26"/>
      <c r="U48" s="51"/>
      <c r="V48" s="26">
        <v>1</v>
      </c>
      <c r="W48" s="26">
        <v>2</v>
      </c>
      <c r="X48" s="84"/>
    </row>
    <row r="49" spans="1:24" ht="39" thickBot="1">
      <c r="A49" s="19" t="s">
        <v>154</v>
      </c>
      <c r="B49" s="4" t="s">
        <v>232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81">
        <f>$P$6*P49+$Q$6*Q49+$R$6*R49+$S$6*S49+$T$6*T49+$U$6*U49+$V$6*V49+$W$6*W49</f>
        <v>0</v>
      </c>
      <c r="N49" s="158">
        <f t="shared" si="5"/>
        <v>0</v>
      </c>
      <c r="O49" s="81"/>
      <c r="P49" s="10"/>
      <c r="Q49" s="10"/>
      <c r="R49" s="10"/>
      <c r="S49" s="10"/>
      <c r="T49" s="10"/>
      <c r="U49" s="75"/>
      <c r="V49" s="10"/>
      <c r="W49" s="10"/>
      <c r="X49" s="84"/>
    </row>
    <row r="50" spans="1:24" ht="26.25" thickBot="1">
      <c r="A50" s="19" t="s">
        <v>155</v>
      </c>
      <c r="B50" s="4" t="s">
        <v>233</v>
      </c>
      <c r="C50" s="6"/>
      <c r="D50" s="6"/>
      <c r="E50" s="6"/>
      <c r="F50" s="6" t="s">
        <v>192</v>
      </c>
      <c r="G50" s="6"/>
      <c r="H50" s="6" t="s">
        <v>192</v>
      </c>
      <c r="I50" s="6"/>
      <c r="J50" s="6" t="s">
        <v>192</v>
      </c>
      <c r="K50" s="13">
        <f aca="true" t="shared" si="6" ref="K50:K55">M50+L50</f>
        <v>444</v>
      </c>
      <c r="L50" s="13">
        <v>177</v>
      </c>
      <c r="M50" s="81">
        <f>R50*R6+S50*S6+T50*T6+U50*U6+V50*V6+W50*W6</f>
        <v>267</v>
      </c>
      <c r="N50" s="158">
        <v>12</v>
      </c>
      <c r="O50" s="158">
        <v>255</v>
      </c>
      <c r="P50" s="26"/>
      <c r="Q50" s="26"/>
      <c r="R50" s="26">
        <v>3</v>
      </c>
      <c r="S50" s="26">
        <v>3</v>
      </c>
      <c r="T50" s="26">
        <v>3</v>
      </c>
      <c r="U50" s="155">
        <v>2.5</v>
      </c>
      <c r="V50" s="26">
        <v>2</v>
      </c>
      <c r="W50" s="26">
        <v>2</v>
      </c>
      <c r="X50" s="84"/>
    </row>
    <row r="51" spans="1:24" ht="26.25" thickBot="1">
      <c r="A51" s="19" t="s">
        <v>156</v>
      </c>
      <c r="B51" s="4" t="s">
        <v>234</v>
      </c>
      <c r="C51" s="6"/>
      <c r="D51" s="6"/>
      <c r="E51" s="6"/>
      <c r="F51" s="6" t="s">
        <v>192</v>
      </c>
      <c r="G51" s="6"/>
      <c r="H51" s="6" t="s">
        <v>192</v>
      </c>
      <c r="I51" s="6"/>
      <c r="J51" s="6" t="s">
        <v>192</v>
      </c>
      <c r="K51" s="13">
        <f t="shared" si="6"/>
        <v>384</v>
      </c>
      <c r="L51" s="13">
        <v>128</v>
      </c>
      <c r="M51" s="81">
        <f>R51*R6+S51*S6+T51*T6+U51*U6+V51*V6+W51*W6</f>
        <v>256</v>
      </c>
      <c r="N51" s="158">
        <v>12</v>
      </c>
      <c r="O51" s="81">
        <f>M51-N51</f>
        <v>244</v>
      </c>
      <c r="P51" s="26"/>
      <c r="Q51" s="26"/>
      <c r="R51" s="26">
        <v>3</v>
      </c>
      <c r="S51" s="26">
        <v>2</v>
      </c>
      <c r="T51" s="26">
        <v>3</v>
      </c>
      <c r="U51" s="155">
        <v>3</v>
      </c>
      <c r="V51" s="26">
        <v>2</v>
      </c>
      <c r="W51" s="26">
        <v>2</v>
      </c>
      <c r="X51" s="84"/>
    </row>
    <row r="52" spans="1:24" ht="13.5" thickBot="1">
      <c r="A52" s="19" t="s">
        <v>157</v>
      </c>
      <c r="B52" s="4" t="s">
        <v>235</v>
      </c>
      <c r="C52" s="6"/>
      <c r="D52" s="6"/>
      <c r="E52" s="6"/>
      <c r="F52" s="6" t="s">
        <v>192</v>
      </c>
      <c r="G52" s="6"/>
      <c r="H52" s="6"/>
      <c r="I52" s="6" t="s">
        <v>191</v>
      </c>
      <c r="J52" s="6"/>
      <c r="K52" s="13">
        <f t="shared" si="6"/>
        <v>246</v>
      </c>
      <c r="L52" s="13">
        <v>68</v>
      </c>
      <c r="M52" s="81">
        <f>R52*R6+S52*S6+T52*T6+U52*U6+V52*V6+W52*W6</f>
        <v>178</v>
      </c>
      <c r="N52" s="158">
        <v>10</v>
      </c>
      <c r="O52" s="81">
        <f>M52-N52</f>
        <v>168</v>
      </c>
      <c r="P52" s="26"/>
      <c r="Q52" s="26"/>
      <c r="R52" s="26">
        <v>2</v>
      </c>
      <c r="S52" s="26">
        <v>2</v>
      </c>
      <c r="T52" s="26">
        <v>2</v>
      </c>
      <c r="U52" s="51">
        <v>2</v>
      </c>
      <c r="V52" s="26">
        <v>2</v>
      </c>
      <c r="W52" s="26">
        <v>0</v>
      </c>
      <c r="X52" s="84"/>
    </row>
    <row r="53" spans="1:24" ht="26.25" thickBot="1">
      <c r="A53" s="19" t="s">
        <v>158</v>
      </c>
      <c r="B53" s="4" t="s">
        <v>236</v>
      </c>
      <c r="C53" s="6"/>
      <c r="D53" s="6"/>
      <c r="E53" s="6"/>
      <c r="F53" s="6"/>
      <c r="G53" s="6" t="s">
        <v>191</v>
      </c>
      <c r="H53" s="6"/>
      <c r="I53" s="6" t="s">
        <v>191</v>
      </c>
      <c r="J53" s="6"/>
      <c r="K53" s="13">
        <f t="shared" si="6"/>
        <v>392</v>
      </c>
      <c r="L53" s="13">
        <v>141</v>
      </c>
      <c r="M53" s="81">
        <f>R53*R6+S53*S6+T53*T6+U53*U6+V53*V6</f>
        <v>251</v>
      </c>
      <c r="N53" s="158">
        <v>10</v>
      </c>
      <c r="O53" s="81">
        <f>M53-N53</f>
        <v>241</v>
      </c>
      <c r="P53" s="26"/>
      <c r="Q53" s="26"/>
      <c r="R53" s="26">
        <v>3</v>
      </c>
      <c r="S53" s="26">
        <v>3</v>
      </c>
      <c r="T53" s="26">
        <v>3</v>
      </c>
      <c r="U53" s="155">
        <v>3</v>
      </c>
      <c r="V53" s="26">
        <v>2</v>
      </c>
      <c r="W53" s="26"/>
      <c r="X53" s="84"/>
    </row>
    <row r="54" spans="1:24" ht="13.5" thickBot="1">
      <c r="A54" s="19" t="s">
        <v>159</v>
      </c>
      <c r="B54" s="4" t="s">
        <v>167</v>
      </c>
      <c r="C54" s="6"/>
      <c r="D54" s="6"/>
      <c r="E54" s="6"/>
      <c r="F54" s="6"/>
      <c r="G54" s="6"/>
      <c r="H54" s="6"/>
      <c r="I54" s="6" t="s">
        <v>193</v>
      </c>
      <c r="J54" s="6"/>
      <c r="K54" s="13">
        <f>M54+L54</f>
        <v>48</v>
      </c>
      <c r="L54" s="13">
        <v>16</v>
      </c>
      <c r="M54" s="81">
        <f>$P$6*P54+$Q$6*Q54+$R$6*R54+$S$6*S54+$T$6*T54+$U$6*U54+$V$6*V54+$W$6*W54</f>
        <v>32</v>
      </c>
      <c r="N54" s="158">
        <v>16</v>
      </c>
      <c r="O54" s="81">
        <f>M54-N54</f>
        <v>16</v>
      </c>
      <c r="P54" s="26"/>
      <c r="Q54" s="26"/>
      <c r="R54" s="26"/>
      <c r="S54" s="26"/>
      <c r="T54" s="26"/>
      <c r="U54" s="51"/>
      <c r="V54" s="26">
        <v>2</v>
      </c>
      <c r="W54" s="26"/>
      <c r="X54" s="84"/>
    </row>
    <row r="55" spans="1:24" ht="26.25" thickBot="1">
      <c r="A55" s="19" t="s">
        <v>166</v>
      </c>
      <c r="B55" s="4" t="s">
        <v>237</v>
      </c>
      <c r="C55" s="6"/>
      <c r="D55" s="6"/>
      <c r="E55" s="6"/>
      <c r="F55" s="6"/>
      <c r="G55" s="6"/>
      <c r="H55" s="6"/>
      <c r="I55" s="6"/>
      <c r="J55" s="6" t="s">
        <v>192</v>
      </c>
      <c r="K55" s="13">
        <f t="shared" si="6"/>
        <v>83</v>
      </c>
      <c r="L55" s="161">
        <v>25</v>
      </c>
      <c r="M55" s="81">
        <f>V55*V6+W55*W6</f>
        <v>58</v>
      </c>
      <c r="N55" s="158">
        <v>6</v>
      </c>
      <c r="O55" s="81">
        <f>M55-N55</f>
        <v>52</v>
      </c>
      <c r="P55" s="26"/>
      <c r="Q55" s="26"/>
      <c r="R55" s="26"/>
      <c r="S55" s="26"/>
      <c r="T55" s="26"/>
      <c r="U55" s="51"/>
      <c r="V55" s="26">
        <v>2</v>
      </c>
      <c r="W55" s="26">
        <v>2</v>
      </c>
      <c r="X55" s="84"/>
    </row>
    <row r="56" spans="1:24" ht="26.25" thickBot="1">
      <c r="A56" s="19" t="s">
        <v>162</v>
      </c>
      <c r="B56" s="4" t="s">
        <v>40</v>
      </c>
      <c r="C56" s="6"/>
      <c r="D56" s="6"/>
      <c r="E56" s="6"/>
      <c r="F56" s="6"/>
      <c r="G56" s="6"/>
      <c r="H56" s="6"/>
      <c r="I56" s="6"/>
      <c r="J56" s="6" t="s">
        <v>231</v>
      </c>
      <c r="K56" s="13">
        <f>M56+L56</f>
        <v>71</v>
      </c>
      <c r="L56" s="13">
        <v>19</v>
      </c>
      <c r="M56" s="98">
        <f>$P$6*P56+$Q$6*Q56+$R$6*R56+$S$6*S56+$T$6*T56+$U$6*U56+$V$6*V56+$W$6*W56</f>
        <v>52</v>
      </c>
      <c r="N56" s="158">
        <f t="shared" si="5"/>
        <v>52</v>
      </c>
      <c r="O56" s="81"/>
      <c r="P56" s="26"/>
      <c r="Q56" s="26"/>
      <c r="R56" s="26"/>
      <c r="S56" s="26"/>
      <c r="T56" s="26"/>
      <c r="U56" s="51"/>
      <c r="V56" s="26"/>
      <c r="W56" s="26">
        <v>4</v>
      </c>
      <c r="X56" s="84"/>
    </row>
    <row r="57" spans="1:24" ht="13.5" thickBot="1">
      <c r="A57" s="19" t="s">
        <v>163</v>
      </c>
      <c r="B57" s="4" t="s">
        <v>165</v>
      </c>
      <c r="C57" s="6"/>
      <c r="D57" s="6"/>
      <c r="E57" s="6"/>
      <c r="F57" s="6"/>
      <c r="G57" s="6"/>
      <c r="H57" s="6"/>
      <c r="I57" s="6"/>
      <c r="J57" s="6" t="s">
        <v>192</v>
      </c>
      <c r="K57" s="13">
        <f>M57+L57</f>
        <v>126</v>
      </c>
      <c r="L57" s="13">
        <v>42</v>
      </c>
      <c r="M57" s="81">
        <f>$P$6*P57+$Q$6*Q57+$R$6*R57+$S$6*S57+$T$6*T57+$U$6*U57+$V$6*V57+$W$6*W57</f>
        <v>84</v>
      </c>
      <c r="N57" s="158">
        <f t="shared" si="5"/>
        <v>84</v>
      </c>
      <c r="O57" s="81"/>
      <c r="P57" s="26"/>
      <c r="Q57" s="26"/>
      <c r="R57" s="26">
        <v>2</v>
      </c>
      <c r="S57" s="26"/>
      <c r="T57" s="26"/>
      <c r="U57" s="51"/>
      <c r="V57" s="26"/>
      <c r="W57" s="26">
        <v>4</v>
      </c>
      <c r="X57" s="84"/>
    </row>
    <row r="58" spans="1:24" ht="13.5" thickBot="1">
      <c r="A58" s="19" t="s">
        <v>164</v>
      </c>
      <c r="B58" s="4" t="s">
        <v>24</v>
      </c>
      <c r="C58" s="174"/>
      <c r="D58" s="174"/>
      <c r="E58" s="174"/>
      <c r="F58" s="174"/>
      <c r="G58" s="174"/>
      <c r="H58" s="174" t="s">
        <v>192</v>
      </c>
      <c r="I58" s="174"/>
      <c r="J58" s="174"/>
      <c r="K58" s="176">
        <f>M58+L58</f>
        <v>102</v>
      </c>
      <c r="L58" s="176">
        <v>30</v>
      </c>
      <c r="M58" s="118">
        <f>P6*P58+Q6*Q58+R6*R58+S6*S58+T6*T58+U6*U58+V6*V58+W6*W58</f>
        <v>72</v>
      </c>
      <c r="N58" s="184">
        <f t="shared" si="5"/>
        <v>72</v>
      </c>
      <c r="O58" s="118"/>
      <c r="P58" s="26"/>
      <c r="Q58" s="26"/>
      <c r="R58" s="26"/>
      <c r="S58" s="26"/>
      <c r="T58" s="26">
        <v>2</v>
      </c>
      <c r="U58" s="55">
        <v>2</v>
      </c>
      <c r="V58" s="26"/>
      <c r="W58" s="26"/>
      <c r="X58" s="84"/>
    </row>
    <row r="59" spans="1:24" ht="25.5">
      <c r="A59" s="58" t="s">
        <v>187</v>
      </c>
      <c r="B59" s="58" t="s">
        <v>97</v>
      </c>
      <c r="C59" s="62"/>
      <c r="D59" s="62"/>
      <c r="E59" s="62"/>
      <c r="F59" s="62"/>
      <c r="G59" s="62"/>
      <c r="H59" s="62"/>
      <c r="I59" s="62"/>
      <c r="J59" s="62" t="s">
        <v>231</v>
      </c>
      <c r="K59" s="24">
        <f>M59+L59</f>
        <v>72</v>
      </c>
      <c r="L59" s="24">
        <v>20</v>
      </c>
      <c r="M59" s="92">
        <f>P6*P59+Q6*Q59+R6*R59+S6*S59+T6*T59+U6*U59+V6*V59+W6*W59</f>
        <v>52</v>
      </c>
      <c r="N59" s="92">
        <f t="shared" si="5"/>
        <v>32</v>
      </c>
      <c r="O59" s="92">
        <v>20</v>
      </c>
      <c r="P59" s="85"/>
      <c r="Q59" s="85"/>
      <c r="R59" s="85"/>
      <c r="S59" s="85"/>
      <c r="T59" s="85"/>
      <c r="U59" s="183"/>
      <c r="V59" s="85"/>
      <c r="W59" s="85">
        <v>4</v>
      </c>
      <c r="X59" s="84"/>
    </row>
    <row r="60" spans="1:28" s="101" customFormat="1" ht="12.75" customHeight="1" thickBot="1">
      <c r="A60" s="103"/>
      <c r="B60" s="103" t="s">
        <v>70</v>
      </c>
      <c r="C60" s="182"/>
      <c r="D60" s="182"/>
      <c r="E60" s="182"/>
      <c r="F60" s="182"/>
      <c r="G60" s="182"/>
      <c r="H60" s="182"/>
      <c r="I60" s="182"/>
      <c r="J60" s="182"/>
      <c r="K60" s="182">
        <f>SUM(K42:K59)</f>
        <v>3100</v>
      </c>
      <c r="L60" s="182">
        <f>SUM(L42:L59)</f>
        <v>1044</v>
      </c>
      <c r="M60" s="211">
        <f>SUM(M41:M59)</f>
        <v>2056</v>
      </c>
      <c r="N60" s="211">
        <f>SUM(N41:N59)</f>
        <v>1004</v>
      </c>
      <c r="O60" s="211">
        <f>SUM(O42:O59)</f>
        <v>1052</v>
      </c>
      <c r="P60" s="105"/>
      <c r="Q60" s="106"/>
      <c r="R60" s="107"/>
      <c r="S60" s="107"/>
      <c r="T60" s="107"/>
      <c r="U60" s="108"/>
      <c r="V60" s="107"/>
      <c r="W60" s="107"/>
      <c r="X60" s="243"/>
      <c r="Y60" s="244"/>
      <c r="Z60" s="244"/>
      <c r="AA60" s="244"/>
      <c r="AB60" s="244"/>
    </row>
    <row r="61" spans="1:28" ht="13.5" thickBot="1">
      <c r="A61" s="19"/>
      <c r="B61" s="21" t="s">
        <v>25</v>
      </c>
      <c r="C61" s="6"/>
      <c r="D61" s="6"/>
      <c r="E61" s="6"/>
      <c r="F61" s="6"/>
      <c r="G61" s="6"/>
      <c r="H61" s="6"/>
      <c r="I61" s="6"/>
      <c r="J61" s="6"/>
      <c r="K61" s="17">
        <v>690</v>
      </c>
      <c r="L61" s="94">
        <f>K61-M61</f>
        <v>230</v>
      </c>
      <c r="M61" s="95">
        <v>460</v>
      </c>
      <c r="N61" s="94"/>
      <c r="O61" s="94"/>
      <c r="P61" s="26"/>
      <c r="Q61" s="26"/>
      <c r="R61" s="26"/>
      <c r="S61" s="26"/>
      <c r="T61" s="26"/>
      <c r="U61" s="51"/>
      <c r="V61" s="26"/>
      <c r="W61" s="26"/>
      <c r="X61" s="245"/>
      <c r="Y61" s="246"/>
      <c r="Z61" s="246"/>
      <c r="AA61" s="246"/>
      <c r="AB61" s="246"/>
    </row>
    <row r="62" spans="1:28" ht="39" thickBot="1">
      <c r="A62" s="16" t="s">
        <v>26</v>
      </c>
      <c r="B62" s="22" t="s">
        <v>168</v>
      </c>
      <c r="C62" s="174"/>
      <c r="D62" s="174"/>
      <c r="E62" s="174"/>
      <c r="F62" s="174"/>
      <c r="G62" s="174"/>
      <c r="H62" s="174"/>
      <c r="I62" s="174"/>
      <c r="J62" s="174" t="s">
        <v>225</v>
      </c>
      <c r="K62" s="242"/>
      <c r="L62" s="165"/>
      <c r="M62" s="93"/>
      <c r="N62" s="81"/>
      <c r="O62" s="81"/>
      <c r="P62" s="26"/>
      <c r="Q62" s="26"/>
      <c r="R62" s="26"/>
      <c r="S62" s="26"/>
      <c r="T62" s="26"/>
      <c r="U62" s="51"/>
      <c r="V62" s="26"/>
      <c r="W62" s="26"/>
      <c r="X62" s="245"/>
      <c r="Y62" s="246"/>
      <c r="Z62" s="246"/>
      <c r="AA62" s="246"/>
      <c r="AB62" s="246"/>
    </row>
    <row r="63" spans="1:28" ht="39" customHeight="1" thickBot="1">
      <c r="A63" s="66" t="s">
        <v>27</v>
      </c>
      <c r="B63" s="241" t="s">
        <v>169</v>
      </c>
      <c r="C63" s="62"/>
      <c r="D63" s="62"/>
      <c r="E63" s="62"/>
      <c r="F63" s="62" t="s">
        <v>192</v>
      </c>
      <c r="G63" s="62"/>
      <c r="H63" s="62" t="s">
        <v>192</v>
      </c>
      <c r="I63" s="62"/>
      <c r="J63" s="343" t="s">
        <v>226</v>
      </c>
      <c r="K63" s="79">
        <f>M63+L63</f>
        <v>272</v>
      </c>
      <c r="L63" s="170">
        <v>100</v>
      </c>
      <c r="M63" s="92">
        <f>$P$6*P63+$Q$6*Q63+$R$6*R63+$S$6*$S$63+$T$6*T63+$U$6*U63+$V$6*V63+$W$6*W63</f>
        <v>172</v>
      </c>
      <c r="N63" s="158">
        <f>M63-O63</f>
        <v>22</v>
      </c>
      <c r="O63" s="81">
        <v>150</v>
      </c>
      <c r="P63" s="26"/>
      <c r="Q63" s="26"/>
      <c r="R63" s="26"/>
      <c r="S63" s="26">
        <v>2</v>
      </c>
      <c r="T63" s="26">
        <v>2</v>
      </c>
      <c r="U63" s="51">
        <v>2</v>
      </c>
      <c r="V63" s="26">
        <v>2</v>
      </c>
      <c r="W63" s="26">
        <v>2</v>
      </c>
      <c r="X63" s="245"/>
      <c r="Y63" s="246"/>
      <c r="Z63" s="246"/>
      <c r="AA63" s="246"/>
      <c r="AB63" s="246"/>
    </row>
    <row r="64" spans="1:28" ht="13.5" thickBot="1">
      <c r="A64" s="299" t="s">
        <v>291</v>
      </c>
      <c r="B64" s="58" t="s">
        <v>290</v>
      </c>
      <c r="C64" s="189"/>
      <c r="D64" s="189"/>
      <c r="E64" s="189"/>
      <c r="F64" s="189"/>
      <c r="G64" s="189"/>
      <c r="H64" s="189"/>
      <c r="I64" s="189"/>
      <c r="J64" s="344"/>
      <c r="K64" s="287">
        <f>M64+L64</f>
        <v>102</v>
      </c>
      <c r="L64" s="287">
        <v>34</v>
      </c>
      <c r="M64" s="152">
        <f>V64*V6+W64*W6</f>
        <v>68</v>
      </c>
      <c r="N64" s="152">
        <v>10</v>
      </c>
      <c r="O64" s="152">
        <v>58</v>
      </c>
      <c r="P64" s="85"/>
      <c r="Q64" s="85"/>
      <c r="R64" s="85"/>
      <c r="S64" s="85"/>
      <c r="T64" s="85"/>
      <c r="U64" s="268"/>
      <c r="V64" s="85">
        <v>1</v>
      </c>
      <c r="W64" s="85">
        <v>4</v>
      </c>
      <c r="X64" s="245"/>
      <c r="Y64" s="246"/>
      <c r="Z64" s="246"/>
      <c r="AA64" s="246"/>
      <c r="AB64" s="246"/>
    </row>
    <row r="65" spans="1:28" s="101" customFormat="1" ht="13.5" thickBot="1">
      <c r="A65" s="187"/>
      <c r="B65" s="187" t="s">
        <v>100</v>
      </c>
      <c r="C65" s="188"/>
      <c r="D65" s="188"/>
      <c r="E65" s="188"/>
      <c r="F65" s="188"/>
      <c r="G65" s="188"/>
      <c r="H65" s="188"/>
      <c r="I65" s="263"/>
      <c r="J65" s="263"/>
      <c r="K65" s="264">
        <f>SUM(K63+K64)</f>
        <v>374</v>
      </c>
      <c r="L65" s="264">
        <f>SUM(L63+L64)</f>
        <v>134</v>
      </c>
      <c r="M65" s="264">
        <f>SUM(M63+M64)</f>
        <v>240</v>
      </c>
      <c r="N65" s="264">
        <f>SUM(N63+N64)</f>
        <v>32</v>
      </c>
      <c r="O65" s="264">
        <f>SUM(O63+O64)</f>
        <v>208</v>
      </c>
      <c r="P65" s="166"/>
      <c r="Q65" s="167"/>
      <c r="R65" s="168"/>
      <c r="S65" s="168"/>
      <c r="T65" s="168"/>
      <c r="U65" s="169"/>
      <c r="V65" s="168"/>
      <c r="W65" s="168"/>
      <c r="X65" s="243"/>
      <c r="Y65" s="244"/>
      <c r="Z65" s="244"/>
      <c r="AA65" s="244"/>
      <c r="AB65" s="244"/>
    </row>
    <row r="66" spans="1:28" ht="65.25" thickBot="1">
      <c r="A66" s="16" t="s">
        <v>28</v>
      </c>
      <c r="B66" s="7" t="s">
        <v>170</v>
      </c>
      <c r="C66" s="6"/>
      <c r="D66" s="6"/>
      <c r="E66" s="6"/>
      <c r="F66" s="6"/>
      <c r="G66" s="174"/>
      <c r="H66" s="262" t="s">
        <v>220</v>
      </c>
      <c r="I66" s="62"/>
      <c r="J66" s="64"/>
      <c r="K66" s="79"/>
      <c r="L66" s="24"/>
      <c r="M66" s="81"/>
      <c r="N66" s="98"/>
      <c r="O66" s="81"/>
      <c r="P66" s="26"/>
      <c r="Q66" s="26"/>
      <c r="R66" s="26"/>
      <c r="S66" s="26"/>
      <c r="T66" s="26"/>
      <c r="U66" s="51"/>
      <c r="V66" s="26"/>
      <c r="W66" s="26"/>
      <c r="X66" s="245"/>
      <c r="Y66" s="246"/>
      <c r="Z66" s="246"/>
      <c r="AA66" s="246"/>
      <c r="AB66" s="246"/>
    </row>
    <row r="67" spans="1:28" ht="39">
      <c r="A67" s="47" t="s">
        <v>29</v>
      </c>
      <c r="B67" s="65" t="s">
        <v>171</v>
      </c>
      <c r="C67" s="174"/>
      <c r="D67" s="174"/>
      <c r="E67" s="174"/>
      <c r="F67" s="262"/>
      <c r="G67" s="64"/>
      <c r="H67" s="62" t="s">
        <v>192</v>
      </c>
      <c r="I67" s="174"/>
      <c r="J67" s="174"/>
      <c r="K67" s="175">
        <f>M67+L67</f>
        <v>134</v>
      </c>
      <c r="L67" s="176">
        <v>45</v>
      </c>
      <c r="M67" s="118">
        <f>$P$6*P67+$Q$6*Q67+$R$6*R67+$S$6*S67+$T$6*T67+$U$6*U67+$V$6*V67+$W$6*W67</f>
        <v>89</v>
      </c>
      <c r="N67" s="184">
        <f>M67-O67</f>
        <v>39</v>
      </c>
      <c r="O67" s="118">
        <v>50</v>
      </c>
      <c r="P67" s="204"/>
      <c r="Q67" s="204"/>
      <c r="R67" s="204">
        <v>1</v>
      </c>
      <c r="S67" s="204">
        <v>1</v>
      </c>
      <c r="T67" s="204">
        <v>2</v>
      </c>
      <c r="U67" s="205">
        <v>1</v>
      </c>
      <c r="V67" s="204"/>
      <c r="W67" s="204"/>
      <c r="X67" s="245"/>
      <c r="Y67" s="246"/>
      <c r="Z67" s="246"/>
      <c r="AA67" s="246"/>
      <c r="AB67" s="246"/>
    </row>
    <row r="68" spans="1:28" ht="25.5">
      <c r="A68" s="59" t="s">
        <v>181</v>
      </c>
      <c r="B68" s="58" t="s">
        <v>219</v>
      </c>
      <c r="C68" s="62"/>
      <c r="D68" s="62"/>
      <c r="E68" s="62"/>
      <c r="F68" s="62"/>
      <c r="G68" s="62"/>
      <c r="H68" s="62" t="s">
        <v>224</v>
      </c>
      <c r="J68" s="62"/>
      <c r="K68" s="79">
        <f>M68+L68</f>
        <v>337</v>
      </c>
      <c r="L68" s="24">
        <v>103</v>
      </c>
      <c r="M68" s="92">
        <f>$P$6*P68+$Q$6*Q68+$R$6*R68+$S$6*S68+$T$6*T68+$U$6*U68+$V$6*V68+$W$6*W68</f>
        <v>234</v>
      </c>
      <c r="N68" s="92">
        <f>M68-O68</f>
        <v>94</v>
      </c>
      <c r="O68" s="92">
        <v>140</v>
      </c>
      <c r="P68" s="24"/>
      <c r="Q68" s="24"/>
      <c r="R68" s="24">
        <v>4</v>
      </c>
      <c r="S68" s="24">
        <v>2</v>
      </c>
      <c r="T68" s="24">
        <v>3</v>
      </c>
      <c r="U68" s="49">
        <v>4</v>
      </c>
      <c r="V68" s="24"/>
      <c r="W68" s="24"/>
      <c r="X68" s="245"/>
      <c r="Y68" s="246"/>
      <c r="Z68" s="246"/>
      <c r="AA68" s="246"/>
      <c r="AB68" s="246"/>
    </row>
    <row r="69" spans="1:28" s="101" customFormat="1" ht="13.5" thickBot="1">
      <c r="A69" s="181"/>
      <c r="B69" s="181" t="s">
        <v>102</v>
      </c>
      <c r="C69" s="182"/>
      <c r="D69" s="182"/>
      <c r="E69" s="182"/>
      <c r="F69" s="182"/>
      <c r="G69" s="182"/>
      <c r="H69" s="182"/>
      <c r="I69" s="182"/>
      <c r="J69" s="182"/>
      <c r="K69" s="206">
        <f>SUM(K67:K68)</f>
        <v>471</v>
      </c>
      <c r="L69" s="206">
        <f>SUM(L67:L68)</f>
        <v>148</v>
      </c>
      <c r="M69" s="206">
        <f>SUM(M67:M68)</f>
        <v>323</v>
      </c>
      <c r="N69" s="206">
        <f>SUM(N67:N68)</f>
        <v>133</v>
      </c>
      <c r="O69" s="206">
        <f>SUM(O67:O68)</f>
        <v>190</v>
      </c>
      <c r="P69" s="166"/>
      <c r="Q69" s="167"/>
      <c r="R69" s="168"/>
      <c r="S69" s="168"/>
      <c r="T69" s="168"/>
      <c r="U69" s="169"/>
      <c r="V69" s="168"/>
      <c r="W69" s="168"/>
      <c r="X69" s="243"/>
      <c r="Y69" s="244"/>
      <c r="Z69" s="244"/>
      <c r="AA69" s="244"/>
      <c r="AB69" s="244"/>
    </row>
    <row r="70" spans="1:28" s="101" customFormat="1" ht="26.25" thickBot="1">
      <c r="A70" s="16" t="s">
        <v>41</v>
      </c>
      <c r="B70" s="7" t="s">
        <v>172</v>
      </c>
      <c r="C70" s="6"/>
      <c r="D70" s="6"/>
      <c r="E70" s="6"/>
      <c r="F70" s="61"/>
      <c r="G70" s="249"/>
      <c r="H70" s="62" t="s">
        <v>220</v>
      </c>
      <c r="I70" s="6"/>
      <c r="J70" s="6"/>
      <c r="K70" s="41"/>
      <c r="L70" s="13"/>
      <c r="M70" s="81"/>
      <c r="N70" s="81"/>
      <c r="O70" s="81"/>
      <c r="P70" s="30"/>
      <c r="Q70" s="30"/>
      <c r="R70" s="31"/>
      <c r="S70" s="31"/>
      <c r="T70" s="31"/>
      <c r="U70" s="53"/>
      <c r="V70" s="30"/>
      <c r="W70" s="30"/>
      <c r="X70" s="243"/>
      <c r="Y70" s="244"/>
      <c r="Z70" s="244"/>
      <c r="AA70" s="244"/>
      <c r="AB70" s="244"/>
    </row>
    <row r="71" spans="1:28" s="101" customFormat="1" ht="39" thickBot="1">
      <c r="A71" s="47" t="s">
        <v>173</v>
      </c>
      <c r="B71" s="65" t="s">
        <v>174</v>
      </c>
      <c r="C71" s="174"/>
      <c r="D71" s="174"/>
      <c r="E71" s="174"/>
      <c r="F71" s="174"/>
      <c r="G71" s="174" t="s">
        <v>217</v>
      </c>
      <c r="H71" s="174"/>
      <c r="I71" s="174"/>
      <c r="J71" s="174"/>
      <c r="K71" s="175">
        <f>M71+L71</f>
        <v>156</v>
      </c>
      <c r="L71" s="176">
        <v>50</v>
      </c>
      <c r="M71" s="118">
        <f>$P$6*P71+$Q$6*Q71+$R$6*R71+$S$6*S71+$T$6*T71+$U$6*U71+$V$6*V71+$W$6*W71</f>
        <v>106</v>
      </c>
      <c r="N71" s="158">
        <f>M71-O71</f>
        <v>46</v>
      </c>
      <c r="O71" s="118">
        <v>60</v>
      </c>
      <c r="P71" s="177"/>
      <c r="Q71" s="177"/>
      <c r="R71" s="178"/>
      <c r="S71" s="178">
        <v>2</v>
      </c>
      <c r="T71" s="179">
        <v>4</v>
      </c>
      <c r="U71" s="180"/>
      <c r="V71" s="177"/>
      <c r="W71" s="177"/>
      <c r="X71" s="243"/>
      <c r="Y71" s="244"/>
      <c r="Z71" s="244"/>
      <c r="AA71" s="244"/>
      <c r="AB71" s="244"/>
    </row>
    <row r="72" spans="1:28" s="101" customFormat="1" ht="13.5" thickBot="1">
      <c r="A72" s="181"/>
      <c r="B72" s="181" t="s">
        <v>101</v>
      </c>
      <c r="C72" s="182"/>
      <c r="D72" s="182"/>
      <c r="E72" s="182"/>
      <c r="F72" s="182"/>
      <c r="G72" s="182"/>
      <c r="H72" s="182"/>
      <c r="I72" s="182"/>
      <c r="J72" s="182"/>
      <c r="K72" s="182">
        <f>SUM(K71)</f>
        <v>156</v>
      </c>
      <c r="L72" s="182">
        <f>SUM(L71)</f>
        <v>50</v>
      </c>
      <c r="M72" s="182">
        <f>SUM(M71)</f>
        <v>106</v>
      </c>
      <c r="N72" s="182">
        <f>SUM(N71)</f>
        <v>46</v>
      </c>
      <c r="O72" s="182">
        <f>SUM(O71)</f>
        <v>60</v>
      </c>
      <c r="P72" s="166"/>
      <c r="Q72" s="167"/>
      <c r="R72" s="168"/>
      <c r="S72" s="168"/>
      <c r="T72" s="168"/>
      <c r="U72" s="169"/>
      <c r="V72" s="168"/>
      <c r="W72" s="168"/>
      <c r="X72" s="243"/>
      <c r="Y72" s="244"/>
      <c r="Z72" s="244"/>
      <c r="AA72" s="244"/>
      <c r="AB72" s="244"/>
    </row>
    <row r="73" spans="1:28" ht="26.25" thickBot="1">
      <c r="A73" s="47" t="s">
        <v>205</v>
      </c>
      <c r="B73" s="191" t="s">
        <v>188</v>
      </c>
      <c r="C73" s="62"/>
      <c r="D73" s="62"/>
      <c r="E73" s="62"/>
      <c r="F73" s="62"/>
      <c r="G73" s="62"/>
      <c r="H73" s="62"/>
      <c r="I73" s="62" t="s">
        <v>220</v>
      </c>
      <c r="J73" s="62"/>
      <c r="K73" s="164"/>
      <c r="L73" s="170"/>
      <c r="M73" s="92"/>
      <c r="N73" s="158"/>
      <c r="O73" s="81"/>
      <c r="P73" s="10"/>
      <c r="Q73" s="10"/>
      <c r="R73" s="10"/>
      <c r="S73" s="10"/>
      <c r="T73" s="10"/>
      <c r="U73" s="75"/>
      <c r="V73" s="10"/>
      <c r="W73" s="10"/>
      <c r="X73" s="245"/>
      <c r="Y73" s="246"/>
      <c r="Z73" s="246"/>
      <c r="AA73" s="246"/>
      <c r="AB73" s="246"/>
    </row>
    <row r="74" spans="1:28" ht="26.25" thickBot="1">
      <c r="A74" s="59" t="s">
        <v>206</v>
      </c>
      <c r="B74" s="58" t="s">
        <v>218</v>
      </c>
      <c r="C74" s="186"/>
      <c r="D74" s="189"/>
      <c r="E74" s="189"/>
      <c r="F74" s="189"/>
      <c r="G74" s="189"/>
      <c r="H74" s="189"/>
      <c r="I74" s="189" t="s">
        <v>191</v>
      </c>
      <c r="J74" s="189"/>
      <c r="K74" s="164">
        <f>M74+L74</f>
        <v>268</v>
      </c>
      <c r="L74" s="170">
        <v>109</v>
      </c>
      <c r="M74" s="92">
        <f>R74*R6+S74*S6+T74*T6+U74*U6+V74*V6+W74*W6</f>
        <v>159</v>
      </c>
      <c r="N74" s="158">
        <f>M74-O74</f>
        <v>7</v>
      </c>
      <c r="O74" s="81">
        <v>152</v>
      </c>
      <c r="P74" s="24"/>
      <c r="Q74" s="24"/>
      <c r="R74" s="26">
        <v>1</v>
      </c>
      <c r="S74" s="26">
        <v>1</v>
      </c>
      <c r="T74" s="26">
        <v>2</v>
      </c>
      <c r="U74" s="51">
        <v>2.1</v>
      </c>
      <c r="V74" s="26">
        <v>3</v>
      </c>
      <c r="W74" s="26"/>
      <c r="X74" s="245"/>
      <c r="Y74" s="246"/>
      <c r="Z74" s="246"/>
      <c r="AA74" s="246"/>
      <c r="AB74" s="246"/>
    </row>
    <row r="75" spans="1:28" s="101" customFormat="1" ht="13.5" thickBot="1">
      <c r="A75" s="197"/>
      <c r="B75" s="197" t="s">
        <v>207</v>
      </c>
      <c r="C75" s="198"/>
      <c r="D75" s="198"/>
      <c r="E75" s="198"/>
      <c r="F75" s="198"/>
      <c r="G75" s="198"/>
      <c r="H75" s="198"/>
      <c r="I75" s="198"/>
      <c r="J75" s="198"/>
      <c r="K75" s="199">
        <f>SUM(K74)</f>
        <v>268</v>
      </c>
      <c r="L75" s="199">
        <f>SUM(L74)</f>
        <v>109</v>
      </c>
      <c r="M75" s="199">
        <f>SUM(M74)</f>
        <v>159</v>
      </c>
      <c r="N75" s="199">
        <f>SUM(N74)</f>
        <v>7</v>
      </c>
      <c r="O75" s="199">
        <f>SUM(O74)</f>
        <v>152</v>
      </c>
      <c r="P75" s="200"/>
      <c r="Q75" s="201"/>
      <c r="R75" s="202"/>
      <c r="S75" s="202"/>
      <c r="T75" s="202"/>
      <c r="U75" s="203"/>
      <c r="V75" s="202"/>
      <c r="W75" s="202"/>
      <c r="X75" s="243"/>
      <c r="Y75" s="247"/>
      <c r="Z75" s="244"/>
      <c r="AA75" s="244"/>
      <c r="AB75" s="244"/>
    </row>
    <row r="76" spans="1:28" ht="26.25" thickBot="1">
      <c r="A76" s="16"/>
      <c r="B76" s="43" t="s">
        <v>99</v>
      </c>
      <c r="C76" s="345"/>
      <c r="D76" s="345"/>
      <c r="E76" s="345"/>
      <c r="F76" s="345"/>
      <c r="G76" s="345"/>
      <c r="H76" s="345"/>
      <c r="I76" s="345"/>
      <c r="J76" s="345"/>
      <c r="K76" s="213">
        <f>K75+K72+K69+K65+K60+K39+K35</f>
        <v>5130</v>
      </c>
      <c r="L76" s="213">
        <f>L75+L72+L69+L65+L60+L39+L35</f>
        <v>1710</v>
      </c>
      <c r="M76" s="213">
        <f>M75+M72+M69+M65+M60+M39+M35</f>
        <v>3420</v>
      </c>
      <c r="N76" s="185">
        <f>N75+N72+N69+N65+N60+N39+N35</f>
        <v>1452</v>
      </c>
      <c r="O76" s="185">
        <f>O75+O72+O69+O65+O60+O39+O35</f>
        <v>1968</v>
      </c>
      <c r="P76" s="29"/>
      <c r="Q76" s="46"/>
      <c r="R76" s="102"/>
      <c r="S76" s="26"/>
      <c r="T76" s="26"/>
      <c r="U76" s="51"/>
      <c r="V76" s="30"/>
      <c r="W76" s="30"/>
      <c r="X76" s="248"/>
      <c r="Y76" s="265"/>
      <c r="Z76" s="246"/>
      <c r="AA76" s="246"/>
      <c r="AB76" s="246"/>
    </row>
    <row r="77" spans="1:28" ht="12.75">
      <c r="A77" s="115"/>
      <c r="B77" s="43" t="s">
        <v>125</v>
      </c>
      <c r="C77" s="345"/>
      <c r="D77" s="345"/>
      <c r="E77" s="345"/>
      <c r="F77" s="345"/>
      <c r="G77" s="345"/>
      <c r="H77" s="345"/>
      <c r="I77" s="345"/>
      <c r="J77" s="345"/>
      <c r="K77" s="270">
        <v>5130</v>
      </c>
      <c r="L77" s="270">
        <v>1710</v>
      </c>
      <c r="M77" s="270">
        <v>3420</v>
      </c>
      <c r="N77" s="266"/>
      <c r="O77" s="266"/>
      <c r="P77" s="29"/>
      <c r="Q77" s="29"/>
      <c r="R77" s="267"/>
      <c r="S77" s="85"/>
      <c r="T77" s="85"/>
      <c r="U77" s="268"/>
      <c r="V77" s="269"/>
      <c r="W77" s="269"/>
      <c r="X77" s="248"/>
      <c r="Y77" s="246"/>
      <c r="Z77" s="246"/>
      <c r="AA77" s="246"/>
      <c r="AB77" s="246"/>
    </row>
    <row r="78" spans="1:28" ht="13.5" thickBot="1">
      <c r="A78" s="115"/>
      <c r="B78" s="43" t="s">
        <v>103</v>
      </c>
      <c r="C78" s="346"/>
      <c r="D78" s="347"/>
      <c r="E78" s="347"/>
      <c r="F78" s="347"/>
      <c r="G78" s="347"/>
      <c r="H78" s="347"/>
      <c r="I78" s="347"/>
      <c r="J78" s="348"/>
      <c r="K78" s="270">
        <v>7236</v>
      </c>
      <c r="L78" s="270"/>
      <c r="M78" s="270"/>
      <c r="N78" s="266"/>
      <c r="O78" s="266"/>
      <c r="P78" s="29"/>
      <c r="Q78" s="29"/>
      <c r="R78" s="267"/>
      <c r="S78" s="85"/>
      <c r="T78" s="85"/>
      <c r="U78" s="268"/>
      <c r="V78" s="269"/>
      <c r="W78" s="269"/>
      <c r="X78" s="248"/>
      <c r="Y78" s="246"/>
      <c r="Z78" s="246"/>
      <c r="AA78" s="246"/>
      <c r="AB78" s="246"/>
    </row>
    <row r="79" spans="1:28" ht="12.75">
      <c r="A79" s="349" t="s">
        <v>30</v>
      </c>
      <c r="B79" s="352" t="s">
        <v>116</v>
      </c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212"/>
      <c r="N79" s="326"/>
      <c r="O79" s="328"/>
      <c r="P79" s="29"/>
      <c r="Q79" s="29"/>
      <c r="R79" s="32" t="s">
        <v>117</v>
      </c>
      <c r="S79" s="32" t="s">
        <v>175</v>
      </c>
      <c r="T79" s="32"/>
      <c r="U79" s="54" t="s">
        <v>117</v>
      </c>
      <c r="V79" s="32"/>
      <c r="W79" s="29"/>
      <c r="X79" s="330"/>
      <c r="Y79" s="265"/>
      <c r="Z79" s="246"/>
      <c r="AA79" s="246"/>
      <c r="AB79" s="246"/>
    </row>
    <row r="80" spans="1:28" ht="12.75">
      <c r="A80" s="350"/>
      <c r="B80" s="353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216">
        <v>252</v>
      </c>
      <c r="N80" s="326"/>
      <c r="O80" s="328"/>
      <c r="P80" s="10"/>
      <c r="Q80" s="10"/>
      <c r="R80" s="24"/>
      <c r="S80" s="24"/>
      <c r="T80" s="24"/>
      <c r="U80" s="49"/>
      <c r="V80" s="10"/>
      <c r="W80" s="10"/>
      <c r="X80" s="330"/>
      <c r="Y80" s="246"/>
      <c r="Z80" s="246"/>
      <c r="AA80" s="246"/>
      <c r="AB80" s="246"/>
    </row>
    <row r="81" spans="1:28" ht="13.5" thickBot="1">
      <c r="A81" s="351"/>
      <c r="B81" s="354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217"/>
      <c r="N81" s="327"/>
      <c r="O81" s="329"/>
      <c r="P81" s="33"/>
      <c r="Q81" s="33"/>
      <c r="R81" s="25"/>
      <c r="S81" s="25"/>
      <c r="T81" s="25"/>
      <c r="U81" s="50"/>
      <c r="V81" s="25"/>
      <c r="W81" s="33"/>
      <c r="X81" s="330"/>
      <c r="Y81" s="246"/>
      <c r="Z81" s="246"/>
      <c r="AA81" s="246"/>
      <c r="AB81" s="246"/>
    </row>
    <row r="82" spans="1:28" ht="26.25" thickBot="1">
      <c r="A82" s="63"/>
      <c r="B82" s="43"/>
      <c r="C82" s="207" t="s">
        <v>177</v>
      </c>
      <c r="D82" s="207"/>
      <c r="E82" s="207"/>
      <c r="F82" s="207"/>
      <c r="G82" s="207"/>
      <c r="H82" s="207"/>
      <c r="I82" s="207"/>
      <c r="J82" s="207"/>
      <c r="K82" s="214"/>
      <c r="L82" s="29"/>
      <c r="M82" s="215"/>
      <c r="N82" s="81"/>
      <c r="O82" s="81"/>
      <c r="P82" s="34"/>
      <c r="Q82" s="34"/>
      <c r="R82" s="68"/>
      <c r="S82" s="25"/>
      <c r="T82" s="68"/>
      <c r="U82" s="68" t="s">
        <v>117</v>
      </c>
      <c r="V82" s="68"/>
      <c r="W82" s="34"/>
      <c r="X82" s="330"/>
      <c r="Y82" s="246"/>
      <c r="Z82" s="246"/>
      <c r="AA82" s="246"/>
      <c r="AB82" s="246"/>
    </row>
    <row r="83" spans="1:28" ht="26.25" thickBot="1">
      <c r="A83" s="63"/>
      <c r="B83" s="331" t="s">
        <v>32</v>
      </c>
      <c r="C83" s="10" t="s">
        <v>178</v>
      </c>
      <c r="D83" s="10"/>
      <c r="E83" s="10"/>
      <c r="F83" s="10"/>
      <c r="G83" s="10"/>
      <c r="H83" s="10"/>
      <c r="I83" s="10"/>
      <c r="J83" s="10"/>
      <c r="K83" s="162"/>
      <c r="L83" s="46"/>
      <c r="M83" s="133"/>
      <c r="N83" s="81"/>
      <c r="O83" s="81"/>
      <c r="P83" s="34"/>
      <c r="Q83" s="34"/>
      <c r="R83" s="68"/>
      <c r="S83" s="25"/>
      <c r="T83" s="68"/>
      <c r="U83" s="69" t="s">
        <v>179</v>
      </c>
      <c r="V83" s="68"/>
      <c r="W83" s="34"/>
      <c r="X83" s="330"/>
      <c r="Y83" s="246"/>
      <c r="Z83" s="246"/>
      <c r="AA83" s="246"/>
      <c r="AB83" s="246"/>
    </row>
    <row r="84" spans="1:28" ht="26.25" thickBot="1">
      <c r="A84" s="63"/>
      <c r="B84" s="332"/>
      <c r="C84" s="10" t="s">
        <v>177</v>
      </c>
      <c r="D84" s="10"/>
      <c r="E84" s="10"/>
      <c r="F84" s="10"/>
      <c r="G84" s="10"/>
      <c r="H84" s="10"/>
      <c r="I84" s="10"/>
      <c r="J84" s="10"/>
      <c r="K84" s="162"/>
      <c r="L84" s="46"/>
      <c r="M84" s="133"/>
      <c r="N84" s="81"/>
      <c r="O84" s="81"/>
      <c r="P84" s="34"/>
      <c r="Q84" s="34"/>
      <c r="R84" s="68"/>
      <c r="S84" s="25"/>
      <c r="T84" s="68" t="s">
        <v>117</v>
      </c>
      <c r="U84" s="68" t="s">
        <v>176</v>
      </c>
      <c r="V84" s="68" t="s">
        <v>179</v>
      </c>
      <c r="W84" s="34"/>
      <c r="X84" s="243"/>
      <c r="Y84" s="246"/>
      <c r="Z84" s="246"/>
      <c r="AA84" s="246"/>
      <c r="AB84" s="246"/>
    </row>
    <row r="85" spans="1:28" ht="13.5" thickBot="1">
      <c r="A85" s="63" t="s">
        <v>31</v>
      </c>
      <c r="B85" s="333"/>
      <c r="C85" s="102"/>
      <c r="D85" s="102"/>
      <c r="E85" s="102"/>
      <c r="F85" s="102"/>
      <c r="G85" s="102"/>
      <c r="H85" s="102"/>
      <c r="I85" s="102"/>
      <c r="J85" s="102"/>
      <c r="K85" s="163"/>
      <c r="L85" s="46"/>
      <c r="M85" s="92">
        <f>$P$6*P85+$Q$6*Q85+$R$6*R85+$S$6*S85+$T$6*T85+$U$6*U85+$V$6*V85+$W$6*W85</f>
        <v>252</v>
      </c>
      <c r="N85" s="81"/>
      <c r="O85" s="81"/>
      <c r="P85" s="28"/>
      <c r="Q85" s="28"/>
      <c r="R85" s="26"/>
      <c r="S85" s="25"/>
      <c r="T85" s="26">
        <v>2</v>
      </c>
      <c r="U85" s="26">
        <v>5.4</v>
      </c>
      <c r="V85" s="26">
        <v>7</v>
      </c>
      <c r="W85" s="26"/>
      <c r="X85" s="245"/>
      <c r="Y85" s="246"/>
      <c r="Z85" s="246"/>
      <c r="AA85" s="246"/>
      <c r="AB85" s="246"/>
    </row>
    <row r="86" spans="1:28" s="67" customFormat="1" ht="12.75">
      <c r="A86" s="115"/>
      <c r="B86" s="116"/>
      <c r="C86" s="222"/>
      <c r="D86" s="83"/>
      <c r="E86" s="83"/>
      <c r="F86" s="83"/>
      <c r="G86" s="83"/>
      <c r="H86" s="83"/>
      <c r="I86" s="83"/>
      <c r="J86" s="83"/>
      <c r="K86" s="159"/>
      <c r="L86" s="109"/>
      <c r="M86" s="160"/>
      <c r="N86" s="110"/>
      <c r="O86" s="110"/>
      <c r="P86" s="111">
        <f>SUM(P8:P85)</f>
        <v>36</v>
      </c>
      <c r="Q86" s="111">
        <f>SUM(Q8:Q85)</f>
        <v>36</v>
      </c>
      <c r="R86" s="111">
        <f aca="true" t="shared" si="7" ref="R86:W86">SUM(R28:R85)</f>
        <v>36</v>
      </c>
      <c r="S86" s="111">
        <f t="shared" si="7"/>
        <v>36</v>
      </c>
      <c r="T86" s="112">
        <f t="shared" si="7"/>
        <v>36</v>
      </c>
      <c r="U86" s="112">
        <f t="shared" si="7"/>
        <v>36</v>
      </c>
      <c r="V86" s="111">
        <f t="shared" si="7"/>
        <v>36</v>
      </c>
      <c r="W86" s="111">
        <f t="shared" si="7"/>
        <v>36</v>
      </c>
      <c r="X86" s="243"/>
      <c r="Y86" s="244"/>
      <c r="Z86" s="244"/>
      <c r="AA86" s="244"/>
      <c r="AB86" s="244"/>
    </row>
    <row r="87" spans="1:28" ht="12.75">
      <c r="A87" s="218"/>
      <c r="B87" s="59" t="s">
        <v>211</v>
      </c>
      <c r="C87" s="221"/>
      <c r="D87" s="221"/>
      <c r="E87" s="221"/>
      <c r="F87" s="221"/>
      <c r="G87" s="221"/>
      <c r="H87" s="221"/>
      <c r="I87" s="221"/>
      <c r="J87" s="334" t="s">
        <v>241</v>
      </c>
      <c r="K87" s="335"/>
      <c r="L87" s="335"/>
      <c r="M87" s="208">
        <f>M85+M80</f>
        <v>504</v>
      </c>
      <c r="N87" s="208"/>
      <c r="O87" s="113"/>
      <c r="P87" s="35"/>
      <c r="Q87" s="35"/>
      <c r="R87" s="35"/>
      <c r="S87" s="35"/>
      <c r="T87" s="35"/>
      <c r="U87" s="114"/>
      <c r="V87" s="35"/>
      <c r="W87" s="35"/>
      <c r="X87" s="246"/>
      <c r="Y87" s="246"/>
      <c r="Z87" s="246"/>
      <c r="AA87" s="246"/>
      <c r="AB87" s="246"/>
    </row>
    <row r="88" spans="1:28" ht="12.75">
      <c r="A88" s="218"/>
      <c r="B88" s="59" t="s">
        <v>59</v>
      </c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5">
        <f>M87+M76</f>
        <v>3924</v>
      </c>
      <c r="N88" s="208"/>
      <c r="O88" s="113"/>
      <c r="P88" s="35"/>
      <c r="Q88" s="35"/>
      <c r="R88" s="35"/>
      <c r="S88" s="35"/>
      <c r="T88" s="35"/>
      <c r="U88" s="114"/>
      <c r="V88" s="35"/>
      <c r="W88" s="291"/>
      <c r="X88" s="246"/>
      <c r="Y88" s="246"/>
      <c r="Z88" s="246"/>
      <c r="AA88" s="246"/>
      <c r="AB88" s="246"/>
    </row>
    <row r="89" spans="1:23" ht="12.75">
      <c r="A89" s="64" t="s">
        <v>104</v>
      </c>
      <c r="B89" s="117" t="s">
        <v>105</v>
      </c>
      <c r="C89" s="223"/>
      <c r="D89" s="219"/>
      <c r="E89" s="219"/>
      <c r="F89" s="219"/>
      <c r="G89" s="219"/>
      <c r="H89" s="219"/>
      <c r="I89" s="219"/>
      <c r="J89" s="219"/>
      <c r="K89" s="219"/>
      <c r="L89" s="219"/>
      <c r="M89" s="220"/>
      <c r="N89" s="113"/>
      <c r="O89" s="113"/>
      <c r="P89" s="35"/>
      <c r="Q89" s="35"/>
      <c r="R89" s="35"/>
      <c r="S89" s="35"/>
      <c r="T89" s="35"/>
      <c r="U89" s="114"/>
      <c r="V89" s="35"/>
      <c r="W89" s="291" t="s">
        <v>111</v>
      </c>
    </row>
    <row r="90" spans="1:23" ht="12.75">
      <c r="A90" s="64" t="s">
        <v>106</v>
      </c>
      <c r="B90" s="117" t="s">
        <v>107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113"/>
      <c r="N90" s="113"/>
      <c r="O90" s="113"/>
      <c r="P90" s="35"/>
      <c r="Q90" s="35"/>
      <c r="R90" s="35"/>
      <c r="S90" s="35"/>
      <c r="T90" s="35"/>
      <c r="U90" s="114"/>
      <c r="V90" s="35"/>
      <c r="W90" s="291" t="s">
        <v>112</v>
      </c>
    </row>
    <row r="91" spans="1:23" ht="12.75">
      <c r="A91" s="336" t="s">
        <v>239</v>
      </c>
      <c r="B91" s="337"/>
      <c r="C91" s="337"/>
      <c r="D91" s="337"/>
      <c r="E91" s="337"/>
      <c r="F91" s="337"/>
      <c r="G91" s="337"/>
      <c r="H91" s="337"/>
      <c r="I91" s="337"/>
      <c r="J91" s="337"/>
      <c r="K91" s="338"/>
      <c r="L91" s="339" t="s">
        <v>103</v>
      </c>
      <c r="M91" s="320" t="s">
        <v>108</v>
      </c>
      <c r="N91" s="321"/>
      <c r="O91" s="322"/>
      <c r="P91" s="291">
        <v>12</v>
      </c>
      <c r="Q91" s="291">
        <v>12</v>
      </c>
      <c r="R91" s="291">
        <v>16</v>
      </c>
      <c r="S91" s="291" t="s">
        <v>228</v>
      </c>
      <c r="T91" s="291">
        <v>14</v>
      </c>
      <c r="U91" s="292">
        <v>14</v>
      </c>
      <c r="V91" s="291">
        <v>14</v>
      </c>
      <c r="W91" s="291">
        <v>16</v>
      </c>
    </row>
    <row r="92" spans="1:23" ht="12.75">
      <c r="A92" s="340" t="s">
        <v>113</v>
      </c>
      <c r="B92" s="341"/>
      <c r="C92" s="341"/>
      <c r="D92" s="341"/>
      <c r="E92" s="341"/>
      <c r="F92" s="341"/>
      <c r="G92" s="341"/>
      <c r="H92" s="341"/>
      <c r="I92" s="341"/>
      <c r="J92" s="341"/>
      <c r="K92" s="342"/>
      <c r="L92" s="339"/>
      <c r="M92" s="320" t="s">
        <v>184</v>
      </c>
      <c r="N92" s="321"/>
      <c r="O92" s="322"/>
      <c r="P92" s="291"/>
      <c r="Q92" s="291"/>
      <c r="R92" s="291">
        <v>1</v>
      </c>
      <c r="S92" s="291">
        <v>2</v>
      </c>
      <c r="T92" s="291"/>
      <c r="U92" s="292">
        <v>2</v>
      </c>
      <c r="V92" s="291"/>
      <c r="W92" s="291"/>
    </row>
    <row r="93" spans="1:23" ht="12.75">
      <c r="A93" s="311" t="s">
        <v>115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3"/>
      <c r="L93" s="339"/>
      <c r="M93" s="314" t="s">
        <v>185</v>
      </c>
      <c r="N93" s="315"/>
      <c r="O93" s="316"/>
      <c r="P93" s="291"/>
      <c r="Q93" s="291"/>
      <c r="R93" s="291"/>
      <c r="S93" s="291"/>
      <c r="T93" s="291">
        <v>1</v>
      </c>
      <c r="U93" s="292">
        <v>5</v>
      </c>
      <c r="V93" s="291">
        <v>3</v>
      </c>
      <c r="W93" s="291">
        <v>4</v>
      </c>
    </row>
    <row r="94" spans="1:23" ht="12.75">
      <c r="A94" s="317" t="s">
        <v>114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9"/>
      <c r="L94" s="339"/>
      <c r="M94" s="320" t="s">
        <v>109</v>
      </c>
      <c r="N94" s="321"/>
      <c r="O94" s="322"/>
      <c r="P94" s="291"/>
      <c r="Q94" s="291">
        <v>3</v>
      </c>
      <c r="R94" s="291"/>
      <c r="S94" s="291">
        <v>2</v>
      </c>
      <c r="T94" s="291">
        <v>1</v>
      </c>
      <c r="U94" s="292">
        <v>4</v>
      </c>
      <c r="V94" s="291">
        <v>3</v>
      </c>
      <c r="W94" s="291">
        <v>3</v>
      </c>
    </row>
    <row r="95" spans="1:23" ht="12.75">
      <c r="A95" s="293"/>
      <c r="B95" s="294"/>
      <c r="C95" s="294"/>
      <c r="D95" s="294"/>
      <c r="E95" s="294"/>
      <c r="F95" s="294"/>
      <c r="G95" s="294"/>
      <c r="H95" s="294"/>
      <c r="I95" s="294"/>
      <c r="J95" s="294"/>
      <c r="K95" s="295"/>
      <c r="L95" s="339"/>
      <c r="M95" s="320" t="s">
        <v>110</v>
      </c>
      <c r="N95" s="321"/>
      <c r="O95" s="322"/>
      <c r="P95" s="291"/>
      <c r="Q95" s="291">
        <v>7</v>
      </c>
      <c r="R95" s="291"/>
      <c r="S95" s="291">
        <v>7</v>
      </c>
      <c r="T95" s="291">
        <v>2</v>
      </c>
      <c r="U95" s="292">
        <v>6</v>
      </c>
      <c r="V95" s="291"/>
      <c r="W95" s="291">
        <v>5</v>
      </c>
    </row>
    <row r="96" spans="1:23" ht="12.75">
      <c r="A96" s="323" t="s">
        <v>238</v>
      </c>
      <c r="B96" s="324"/>
      <c r="C96" s="324"/>
      <c r="D96" s="324"/>
      <c r="E96" s="324"/>
      <c r="F96" s="324"/>
      <c r="G96" s="324"/>
      <c r="H96" s="324"/>
      <c r="I96" s="324"/>
      <c r="J96" s="324"/>
      <c r="K96" s="325"/>
      <c r="L96" s="339"/>
      <c r="M96" s="296"/>
      <c r="N96" s="297" t="s">
        <v>209</v>
      </c>
      <c r="O96" s="298"/>
      <c r="P96" s="291"/>
      <c r="Q96" s="291">
        <v>2</v>
      </c>
      <c r="R96" s="291">
        <v>3</v>
      </c>
      <c r="S96" s="291"/>
      <c r="T96" s="291"/>
      <c r="U96" s="292"/>
      <c r="V96" s="291"/>
      <c r="W96" s="291">
        <v>5</v>
      </c>
    </row>
  </sheetData>
  <sheetProtection/>
  <mergeCells count="49">
    <mergeCell ref="A1:W1"/>
    <mergeCell ref="C2:J2"/>
    <mergeCell ref="K2:O2"/>
    <mergeCell ref="P2:W2"/>
    <mergeCell ref="A3:A5"/>
    <mergeCell ref="B3:B4"/>
    <mergeCell ref="C3:J3"/>
    <mergeCell ref="K3:K5"/>
    <mergeCell ref="L3:L5"/>
    <mergeCell ref="M3:O3"/>
    <mergeCell ref="P3:Q3"/>
    <mergeCell ref="T3:U3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O4"/>
    <mergeCell ref="P5:W5"/>
    <mergeCell ref="C28:W28"/>
    <mergeCell ref="C29:J29"/>
    <mergeCell ref="J63:J64"/>
    <mergeCell ref="C76:J76"/>
    <mergeCell ref="C77:J77"/>
    <mergeCell ref="C78:J78"/>
    <mergeCell ref="A79:A81"/>
    <mergeCell ref="B79:B81"/>
    <mergeCell ref="C79:L81"/>
    <mergeCell ref="N79:N81"/>
    <mergeCell ref="O79:O81"/>
    <mergeCell ref="X79:X83"/>
    <mergeCell ref="B83:B85"/>
    <mergeCell ref="J87:L87"/>
    <mergeCell ref="A91:K91"/>
    <mergeCell ref="L91:L96"/>
    <mergeCell ref="M91:O91"/>
    <mergeCell ref="A92:K92"/>
    <mergeCell ref="M92:O92"/>
    <mergeCell ref="A93:K93"/>
    <mergeCell ref="M93:O93"/>
    <mergeCell ref="A94:K94"/>
    <mergeCell ref="M94:O94"/>
    <mergeCell ref="M95:O95"/>
    <mergeCell ref="A96:K96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65" r:id="rId1"/>
  <rowBreaks count="2" manualBreakCount="2">
    <brk id="27" max="22" man="1"/>
    <brk id="60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6"/>
  <sheetViews>
    <sheetView view="pageBreakPreview" zoomScale="85" zoomScaleNormal="75" zoomScaleSheetLayoutView="85" zoomScalePageLayoutView="0" workbookViewId="0" topLeftCell="A1">
      <pane ySplit="6" topLeftCell="A61" activePane="bottomLeft" state="frozen"/>
      <selection pane="topLeft" activeCell="B1" sqref="B1"/>
      <selection pane="bottomLeft" activeCell="H65" sqref="H65"/>
    </sheetView>
  </sheetViews>
  <sheetFormatPr defaultColWidth="9.140625" defaultRowHeight="12.75"/>
  <cols>
    <col min="1" max="1" width="10.140625" style="23" customWidth="1"/>
    <col min="2" max="2" width="34.140625" style="23" customWidth="1"/>
    <col min="3" max="3" width="7.57421875" style="23" customWidth="1"/>
    <col min="4" max="4" width="8.00390625" style="23" customWidth="1"/>
    <col min="5" max="5" width="6.57421875" style="23" customWidth="1"/>
    <col min="6" max="7" width="6.7109375" style="23" customWidth="1"/>
    <col min="8" max="8" width="6.57421875" style="23" customWidth="1"/>
    <col min="9" max="9" width="7.28125" style="23" customWidth="1"/>
    <col min="10" max="10" width="6.28125" style="23" customWidth="1"/>
    <col min="11" max="11" width="9.57421875" style="23" customWidth="1"/>
    <col min="12" max="12" width="15.28125" style="23" customWidth="1"/>
    <col min="13" max="13" width="9.140625" style="99" customWidth="1"/>
    <col min="14" max="14" width="8.00390625" style="99" customWidth="1"/>
    <col min="15" max="15" width="7.7109375" style="99" customWidth="1"/>
    <col min="16" max="20" width="6.140625" style="0" customWidth="1"/>
    <col min="21" max="21" width="6.140625" style="48" customWidth="1"/>
    <col min="22" max="24" width="6.140625" style="0" customWidth="1"/>
  </cols>
  <sheetData>
    <row r="1" spans="1:48" ht="66" customHeight="1" thickBot="1">
      <c r="A1" s="372" t="s">
        <v>183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</row>
    <row r="2" spans="1:48" ht="31.5" customHeight="1">
      <c r="A2" s="2"/>
      <c r="B2" s="190"/>
      <c r="C2" s="345" t="s">
        <v>84</v>
      </c>
      <c r="D2" s="345"/>
      <c r="E2" s="345"/>
      <c r="F2" s="345"/>
      <c r="G2" s="345"/>
      <c r="H2" s="345"/>
      <c r="I2" s="345"/>
      <c r="J2" s="345"/>
      <c r="K2" s="345" t="s">
        <v>85</v>
      </c>
      <c r="L2" s="345"/>
      <c r="M2" s="345"/>
      <c r="N2" s="345"/>
      <c r="O2" s="345"/>
      <c r="P2" s="346" t="s">
        <v>93</v>
      </c>
      <c r="Q2" s="347"/>
      <c r="R2" s="347"/>
      <c r="S2" s="347"/>
      <c r="T2" s="347"/>
      <c r="U2" s="347"/>
      <c r="V2" s="347"/>
      <c r="W2" s="348"/>
      <c r="X2" s="229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</row>
    <row r="3" spans="1:48" ht="15.75" customHeight="1">
      <c r="A3" s="356" t="s">
        <v>0</v>
      </c>
      <c r="B3" s="373" t="s">
        <v>83</v>
      </c>
      <c r="C3" s="345" t="s">
        <v>190</v>
      </c>
      <c r="D3" s="345"/>
      <c r="E3" s="345"/>
      <c r="F3" s="345"/>
      <c r="G3" s="345"/>
      <c r="H3" s="345"/>
      <c r="I3" s="345"/>
      <c r="J3" s="345"/>
      <c r="K3" s="374" t="s">
        <v>86</v>
      </c>
      <c r="L3" s="376" t="s">
        <v>87</v>
      </c>
      <c r="M3" s="378" t="s">
        <v>88</v>
      </c>
      <c r="N3" s="378"/>
      <c r="O3" s="378"/>
      <c r="P3" s="369" t="s">
        <v>50</v>
      </c>
      <c r="Q3" s="369"/>
      <c r="R3" s="87" t="s">
        <v>51</v>
      </c>
      <c r="S3" s="82"/>
      <c r="T3" s="370" t="s">
        <v>52</v>
      </c>
      <c r="U3" s="371"/>
      <c r="V3" s="370" t="s">
        <v>53</v>
      </c>
      <c r="W3" s="371"/>
      <c r="X3" s="226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</row>
    <row r="4" spans="1:48" ht="48" customHeight="1" thickBot="1">
      <c r="A4" s="356"/>
      <c r="B4" s="356"/>
      <c r="C4" s="356">
        <v>1</v>
      </c>
      <c r="D4" s="356">
        <v>2</v>
      </c>
      <c r="E4" s="356">
        <v>3</v>
      </c>
      <c r="F4" s="356">
        <v>4</v>
      </c>
      <c r="G4" s="356">
        <v>5</v>
      </c>
      <c r="H4" s="356">
        <v>6</v>
      </c>
      <c r="I4" s="356">
        <v>7</v>
      </c>
      <c r="J4" s="356">
        <v>8</v>
      </c>
      <c r="K4" s="375"/>
      <c r="L4" s="377"/>
      <c r="M4" s="358" t="s">
        <v>89</v>
      </c>
      <c r="N4" s="359" t="s">
        <v>90</v>
      </c>
      <c r="O4" s="360"/>
      <c r="P4" s="24" t="s">
        <v>42</v>
      </c>
      <c r="Q4" s="24" t="s">
        <v>43</v>
      </c>
      <c r="R4" s="24" t="s">
        <v>44</v>
      </c>
      <c r="S4" s="24" t="s">
        <v>45</v>
      </c>
      <c r="T4" s="24" t="s">
        <v>46</v>
      </c>
      <c r="U4" s="49" t="s">
        <v>47</v>
      </c>
      <c r="V4" s="24" t="s">
        <v>48</v>
      </c>
      <c r="W4" s="24" t="s">
        <v>49</v>
      </c>
      <c r="X4" s="230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</row>
    <row r="5" spans="1:48" ht="39">
      <c r="A5" s="356"/>
      <c r="B5" s="80"/>
      <c r="C5" s="357"/>
      <c r="D5" s="357"/>
      <c r="E5" s="357"/>
      <c r="F5" s="357"/>
      <c r="G5" s="357"/>
      <c r="H5" s="357"/>
      <c r="I5" s="357"/>
      <c r="J5" s="357"/>
      <c r="K5" s="375"/>
      <c r="L5" s="377"/>
      <c r="M5" s="358"/>
      <c r="N5" s="89" t="s">
        <v>91</v>
      </c>
      <c r="O5" s="89" t="s">
        <v>92</v>
      </c>
      <c r="P5" s="361" t="s">
        <v>94</v>
      </c>
      <c r="Q5" s="362"/>
      <c r="R5" s="362"/>
      <c r="S5" s="362"/>
      <c r="T5" s="362"/>
      <c r="U5" s="362"/>
      <c r="V5" s="362"/>
      <c r="W5" s="363"/>
      <c r="X5" s="230"/>
      <c r="Y5" s="228"/>
      <c r="Z5" s="228"/>
      <c r="AA5" s="258" t="s">
        <v>227</v>
      </c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</row>
    <row r="6" spans="1:48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88"/>
      <c r="N6" s="88"/>
      <c r="O6" s="88"/>
      <c r="P6" s="10">
        <v>17</v>
      </c>
      <c r="Q6" s="10">
        <v>22</v>
      </c>
      <c r="R6" s="10">
        <v>16</v>
      </c>
      <c r="S6" s="10">
        <v>21</v>
      </c>
      <c r="T6" s="10">
        <v>16</v>
      </c>
      <c r="U6" s="75">
        <v>20</v>
      </c>
      <c r="V6" s="10">
        <v>16</v>
      </c>
      <c r="W6" s="10">
        <v>13</v>
      </c>
      <c r="X6" s="230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</row>
    <row r="7" spans="1:48" s="67" customFormat="1" ht="25.5">
      <c r="A7" s="59" t="s">
        <v>79</v>
      </c>
      <c r="B7" s="59" t="s">
        <v>98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90"/>
      <c r="N7" s="90"/>
      <c r="O7" s="90"/>
      <c r="P7" s="271"/>
      <c r="Q7" s="271"/>
      <c r="R7" s="10"/>
      <c r="S7" s="10"/>
      <c r="T7" s="10"/>
      <c r="U7" s="75"/>
      <c r="V7" s="10"/>
      <c r="W7" s="10"/>
      <c r="X7" s="226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</row>
    <row r="8" spans="1:48" ht="40.5" customHeight="1">
      <c r="A8" s="59" t="s">
        <v>243</v>
      </c>
      <c r="B8" s="59" t="s">
        <v>244</v>
      </c>
      <c r="C8" s="74"/>
      <c r="D8" s="272"/>
      <c r="E8" s="74"/>
      <c r="F8" s="74"/>
      <c r="G8" s="74"/>
      <c r="H8" s="74"/>
      <c r="I8" s="74"/>
      <c r="J8" s="74"/>
      <c r="K8" s="74"/>
      <c r="L8" s="74"/>
      <c r="M8" s="273"/>
      <c r="N8" s="273"/>
      <c r="O8" s="90"/>
      <c r="P8" s="271"/>
      <c r="Q8" s="271"/>
      <c r="R8" s="10"/>
      <c r="S8" s="10"/>
      <c r="T8" s="10"/>
      <c r="U8" s="75"/>
      <c r="V8" s="10"/>
      <c r="W8" s="10"/>
      <c r="X8" s="230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</row>
    <row r="9" spans="1:48" ht="36.75" customHeight="1" thickBot="1">
      <c r="A9" s="58" t="s">
        <v>245</v>
      </c>
      <c r="B9" s="58" t="s">
        <v>246</v>
      </c>
      <c r="C9" s="46"/>
      <c r="D9" s="58" t="s">
        <v>224</v>
      </c>
      <c r="E9" s="62"/>
      <c r="F9" s="62"/>
      <c r="G9" s="62"/>
      <c r="H9" s="62"/>
      <c r="I9" s="62"/>
      <c r="J9" s="62"/>
      <c r="K9" s="10">
        <f aca="true" t="shared" si="0" ref="K9:K25">M9+L9</f>
        <v>175</v>
      </c>
      <c r="L9" s="81">
        <v>58</v>
      </c>
      <c r="M9" s="81">
        <f>P9*P6+Q9*Q6</f>
        <v>117</v>
      </c>
      <c r="N9" s="81">
        <f>M9-O9</f>
        <v>117</v>
      </c>
      <c r="O9" s="88"/>
      <c r="P9" s="70">
        <v>3</v>
      </c>
      <c r="Q9" s="70">
        <v>3</v>
      </c>
      <c r="R9" s="24"/>
      <c r="S9" s="24"/>
      <c r="T9" s="24"/>
      <c r="U9" s="49"/>
      <c r="V9" s="24"/>
      <c r="W9" s="24"/>
      <c r="X9" s="230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</row>
    <row r="10" spans="1:48" ht="36.75" customHeight="1" thickBot="1">
      <c r="A10" s="58" t="s">
        <v>247</v>
      </c>
      <c r="B10" s="58" t="s">
        <v>248</v>
      </c>
      <c r="C10" s="46"/>
      <c r="D10" s="62" t="s">
        <v>217</v>
      </c>
      <c r="E10" s="62"/>
      <c r="F10" s="62"/>
      <c r="G10" s="62"/>
      <c r="H10" s="62"/>
      <c r="I10" s="62"/>
      <c r="J10" s="62"/>
      <c r="K10" s="10">
        <f t="shared" si="0"/>
        <v>293</v>
      </c>
      <c r="L10" s="81">
        <v>98</v>
      </c>
      <c r="M10" s="81">
        <f>P10*P6+Q10*Q6</f>
        <v>195</v>
      </c>
      <c r="N10" s="81">
        <v>195</v>
      </c>
      <c r="O10" s="88"/>
      <c r="P10" s="70">
        <v>5</v>
      </c>
      <c r="Q10" s="70">
        <v>5</v>
      </c>
      <c r="R10" s="24"/>
      <c r="S10" s="24"/>
      <c r="T10" s="24"/>
      <c r="U10" s="49"/>
      <c r="V10" s="24"/>
      <c r="W10" s="24"/>
      <c r="X10" s="230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</row>
    <row r="11" spans="1:48" ht="23.25" customHeight="1" thickBot="1">
      <c r="A11" s="58" t="s">
        <v>249</v>
      </c>
      <c r="B11" s="58" t="s">
        <v>8</v>
      </c>
      <c r="C11" s="46"/>
      <c r="D11" s="62" t="s">
        <v>217</v>
      </c>
      <c r="E11" s="62"/>
      <c r="F11" s="62"/>
      <c r="G11" s="62"/>
      <c r="H11" s="62"/>
      <c r="I11" s="62"/>
      <c r="J11" s="62"/>
      <c r="K11" s="10">
        <f t="shared" si="0"/>
        <v>175</v>
      </c>
      <c r="L11" s="62">
        <v>58</v>
      </c>
      <c r="M11" s="81">
        <f>P11*P6+Q11*Q6</f>
        <v>117</v>
      </c>
      <c r="N11" s="81">
        <v>0</v>
      </c>
      <c r="O11" s="88">
        <v>117</v>
      </c>
      <c r="P11" s="70">
        <v>3</v>
      </c>
      <c r="Q11" s="70">
        <v>3</v>
      </c>
      <c r="R11" s="24"/>
      <c r="S11" s="24"/>
      <c r="T11" s="24"/>
      <c r="U11" s="49"/>
      <c r="V11" s="24"/>
      <c r="W11" s="24"/>
      <c r="X11" s="230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</row>
    <row r="12" spans="1:48" ht="26.25" customHeight="1" thickBot="1">
      <c r="A12" s="58" t="s">
        <v>250</v>
      </c>
      <c r="B12" s="58" t="s">
        <v>36</v>
      </c>
      <c r="C12" s="46"/>
      <c r="D12" s="62" t="s">
        <v>224</v>
      </c>
      <c r="E12" s="62"/>
      <c r="F12" s="62"/>
      <c r="G12" s="62"/>
      <c r="H12" s="62"/>
      <c r="I12" s="62"/>
      <c r="J12" s="62"/>
      <c r="K12" s="10">
        <f t="shared" si="0"/>
        <v>234</v>
      </c>
      <c r="L12" s="81">
        <v>78</v>
      </c>
      <c r="M12" s="81">
        <f>P12*P6+Q12*Q6</f>
        <v>156</v>
      </c>
      <c r="N12" s="81">
        <v>52</v>
      </c>
      <c r="O12" s="88">
        <v>104</v>
      </c>
      <c r="P12" s="70">
        <v>4</v>
      </c>
      <c r="Q12" s="70">
        <v>4</v>
      </c>
      <c r="R12" s="24"/>
      <c r="S12" s="24"/>
      <c r="T12" s="24"/>
      <c r="U12" s="49"/>
      <c r="V12" s="24"/>
      <c r="W12" s="24"/>
      <c r="X12" s="230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</row>
    <row r="13" spans="1:48" ht="27.75" customHeight="1" thickBot="1">
      <c r="A13" s="58" t="s">
        <v>251</v>
      </c>
      <c r="B13" s="58" t="s">
        <v>34</v>
      </c>
      <c r="C13" s="46"/>
      <c r="D13" s="62" t="s">
        <v>224</v>
      </c>
      <c r="E13" s="62"/>
      <c r="F13" s="62"/>
      <c r="G13" s="62"/>
      <c r="H13" s="62"/>
      <c r="I13" s="62"/>
      <c r="J13" s="62"/>
      <c r="K13" s="10">
        <f t="shared" si="0"/>
        <v>234</v>
      </c>
      <c r="L13" s="62">
        <v>78</v>
      </c>
      <c r="M13" s="81">
        <f>P13*P6+Q13*Q6</f>
        <v>156</v>
      </c>
      <c r="N13" s="81">
        <v>156</v>
      </c>
      <c r="O13" s="88">
        <v>0</v>
      </c>
      <c r="P13" s="70">
        <v>4</v>
      </c>
      <c r="Q13" s="70">
        <v>4</v>
      </c>
      <c r="R13" s="24"/>
      <c r="S13" s="24"/>
      <c r="T13" s="24"/>
      <c r="U13" s="49"/>
      <c r="V13" s="24"/>
      <c r="W13" s="24"/>
      <c r="X13" s="230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</row>
    <row r="14" spans="1:48" ht="13.5" thickBot="1">
      <c r="A14" s="76" t="s">
        <v>252</v>
      </c>
      <c r="B14" s="76" t="s">
        <v>10</v>
      </c>
      <c r="C14" s="274"/>
      <c r="D14" s="77" t="s">
        <v>217</v>
      </c>
      <c r="E14" s="77"/>
      <c r="F14" s="77"/>
      <c r="G14" s="77"/>
      <c r="H14" s="77"/>
      <c r="I14" s="77"/>
      <c r="J14" s="77"/>
      <c r="K14" s="10">
        <f t="shared" si="0"/>
        <v>176</v>
      </c>
      <c r="L14" s="276">
        <v>59</v>
      </c>
      <c r="M14" s="81">
        <f>P14*P6+Q14*Q6</f>
        <v>117</v>
      </c>
      <c r="N14" s="81">
        <v>2</v>
      </c>
      <c r="O14" s="91">
        <v>115</v>
      </c>
      <c r="P14" s="78">
        <v>3</v>
      </c>
      <c r="Q14" s="78">
        <v>3</v>
      </c>
      <c r="R14" s="72"/>
      <c r="S14" s="72"/>
      <c r="T14" s="72"/>
      <c r="U14" s="73"/>
      <c r="V14" s="72"/>
      <c r="W14" s="72"/>
      <c r="X14" s="230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</row>
    <row r="15" spans="1:48" ht="33.75" customHeight="1" thickBot="1">
      <c r="A15" s="58" t="s">
        <v>253</v>
      </c>
      <c r="B15" s="58" t="s">
        <v>81</v>
      </c>
      <c r="C15" s="46"/>
      <c r="D15" s="62" t="s">
        <v>217</v>
      </c>
      <c r="E15" s="62"/>
      <c r="F15" s="62"/>
      <c r="G15" s="62"/>
      <c r="H15" s="62"/>
      <c r="I15" s="62"/>
      <c r="J15" s="62"/>
      <c r="K15" s="10">
        <f t="shared" si="0"/>
        <v>117</v>
      </c>
      <c r="L15" s="79">
        <v>39</v>
      </c>
      <c r="M15" s="81">
        <f>P15*P6+Q15*Q6</f>
        <v>78</v>
      </c>
      <c r="N15" s="81">
        <v>78</v>
      </c>
      <c r="O15" s="88">
        <v>0</v>
      </c>
      <c r="P15" s="70">
        <v>2</v>
      </c>
      <c r="Q15" s="70">
        <v>2</v>
      </c>
      <c r="R15" s="24"/>
      <c r="S15" s="24"/>
      <c r="T15" s="24"/>
      <c r="U15" s="49"/>
      <c r="V15" s="24"/>
      <c r="W15" s="24"/>
      <c r="X15" s="230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</row>
    <row r="16" spans="1:48" ht="13.5" thickBot="1">
      <c r="A16" s="58" t="s">
        <v>254</v>
      </c>
      <c r="B16" s="58" t="s">
        <v>240</v>
      </c>
      <c r="C16" s="46"/>
      <c r="D16" s="62" t="s">
        <v>217</v>
      </c>
      <c r="E16" s="62"/>
      <c r="F16" s="62"/>
      <c r="G16" s="62"/>
      <c r="H16" s="62"/>
      <c r="I16" s="62"/>
      <c r="J16" s="62"/>
      <c r="K16" s="10">
        <f t="shared" si="0"/>
        <v>58</v>
      </c>
      <c r="L16" s="62">
        <v>19</v>
      </c>
      <c r="M16" s="81">
        <f>P16*P6+Q16*Q6</f>
        <v>39</v>
      </c>
      <c r="N16" s="81">
        <v>39</v>
      </c>
      <c r="O16" s="90">
        <v>0</v>
      </c>
      <c r="P16" s="70">
        <v>1</v>
      </c>
      <c r="Q16" s="70">
        <v>1</v>
      </c>
      <c r="R16" s="24"/>
      <c r="S16" s="24"/>
      <c r="T16" s="24"/>
      <c r="U16" s="49"/>
      <c r="V16" s="24"/>
      <c r="W16" s="24"/>
      <c r="X16" s="230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</row>
    <row r="17" spans="1:48" ht="12.75">
      <c r="A17" s="277"/>
      <c r="B17" s="278" t="s">
        <v>59</v>
      </c>
      <c r="C17" s="29"/>
      <c r="D17" s="189"/>
      <c r="E17" s="189"/>
      <c r="F17" s="189"/>
      <c r="G17" s="189"/>
      <c r="H17" s="189"/>
      <c r="I17" s="189"/>
      <c r="J17" s="189"/>
      <c r="K17" s="207">
        <f>SUM(K9:K16)</f>
        <v>1462</v>
      </c>
      <c r="L17" s="185">
        <f>SUM(L9:L16)</f>
        <v>487</v>
      </c>
      <c r="M17" s="185">
        <f>SUM(M9:M16)</f>
        <v>975</v>
      </c>
      <c r="N17" s="185">
        <f>SUM(N9:N16)</f>
        <v>639</v>
      </c>
      <c r="O17" s="185">
        <f>SUM(O9:O16)</f>
        <v>336</v>
      </c>
      <c r="P17" s="279"/>
      <c r="Q17" s="279"/>
      <c r="R17" s="85"/>
      <c r="S17" s="85"/>
      <c r="T17" s="85"/>
      <c r="U17" s="268"/>
      <c r="V17" s="85"/>
      <c r="W17" s="85"/>
      <c r="X17" s="230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</row>
    <row r="18" spans="1:24" ht="29.25" customHeight="1" thickBot="1">
      <c r="A18" s="58"/>
      <c r="B18" s="59" t="s">
        <v>255</v>
      </c>
      <c r="C18" s="46"/>
      <c r="D18" s="77"/>
      <c r="E18" s="77"/>
      <c r="F18" s="77"/>
      <c r="G18" s="77"/>
      <c r="H18" s="77"/>
      <c r="I18" s="77"/>
      <c r="J18" s="77"/>
      <c r="K18" s="10"/>
      <c r="L18" s="79"/>
      <c r="M18" s="280"/>
      <c r="N18" s="81"/>
      <c r="O18" s="88"/>
      <c r="P18" s="70"/>
      <c r="Q18" s="70"/>
      <c r="R18" s="72"/>
      <c r="S18" s="72"/>
      <c r="T18" s="72"/>
      <c r="U18" s="73"/>
      <c r="V18" s="72"/>
      <c r="W18" s="72"/>
      <c r="X18" s="84"/>
    </row>
    <row r="19" spans="1:24" ht="13.5" thickBot="1">
      <c r="A19" s="58" t="s">
        <v>256</v>
      </c>
      <c r="B19" s="58" t="s">
        <v>257</v>
      </c>
      <c r="C19" s="46"/>
      <c r="D19" s="62" t="s">
        <v>217</v>
      </c>
      <c r="E19" s="62"/>
      <c r="F19" s="62"/>
      <c r="G19" s="62"/>
      <c r="H19" s="62"/>
      <c r="I19" s="62"/>
      <c r="J19" s="62"/>
      <c r="K19" s="10">
        <f>M19+L19</f>
        <v>117</v>
      </c>
      <c r="L19" s="62">
        <v>39</v>
      </c>
      <c r="M19" s="81">
        <f>P19*P6+Q19*Q6</f>
        <v>78</v>
      </c>
      <c r="N19" s="81">
        <v>0</v>
      </c>
      <c r="O19" s="88">
        <v>78</v>
      </c>
      <c r="P19" s="70">
        <v>2</v>
      </c>
      <c r="Q19" s="70">
        <v>2</v>
      </c>
      <c r="R19" s="24"/>
      <c r="S19" s="24"/>
      <c r="T19" s="24"/>
      <c r="U19" s="49"/>
      <c r="V19" s="24"/>
      <c r="W19" s="24"/>
      <c r="X19" s="84"/>
    </row>
    <row r="20" spans="1:24" s="244" customFormat="1" ht="26.25" thickBot="1">
      <c r="A20" s="58" t="s">
        <v>258</v>
      </c>
      <c r="B20" s="58" t="s">
        <v>259</v>
      </c>
      <c r="C20" s="46"/>
      <c r="D20" s="62" t="s">
        <v>217</v>
      </c>
      <c r="E20" s="62"/>
      <c r="F20" s="62"/>
      <c r="G20" s="62"/>
      <c r="H20" s="62"/>
      <c r="I20" s="62"/>
      <c r="J20" s="62"/>
      <c r="K20" s="10">
        <f>M20+L20</f>
        <v>175</v>
      </c>
      <c r="L20" s="62">
        <v>58</v>
      </c>
      <c r="M20" s="81">
        <f>P20*P6+Q20*Q6</f>
        <v>117</v>
      </c>
      <c r="N20" s="81">
        <v>117</v>
      </c>
      <c r="O20" s="88">
        <v>0</v>
      </c>
      <c r="P20" s="70">
        <v>3</v>
      </c>
      <c r="Q20" s="70">
        <v>3</v>
      </c>
      <c r="R20" s="24"/>
      <c r="S20" s="24"/>
      <c r="T20" s="24"/>
      <c r="U20" s="49"/>
      <c r="V20" s="24"/>
      <c r="W20" s="24"/>
      <c r="X20" s="243"/>
    </row>
    <row r="21" spans="1:24" s="244" customFormat="1" ht="39" thickBot="1">
      <c r="A21" s="58" t="s">
        <v>260</v>
      </c>
      <c r="B21" s="58" t="s">
        <v>82</v>
      </c>
      <c r="C21" s="46"/>
      <c r="D21" s="62" t="s">
        <v>217</v>
      </c>
      <c r="E21" s="62"/>
      <c r="F21" s="62"/>
      <c r="G21" s="62"/>
      <c r="H21" s="62"/>
      <c r="I21" s="62"/>
      <c r="J21" s="62"/>
      <c r="K21" s="10">
        <f>M21+L21</f>
        <v>176</v>
      </c>
      <c r="L21" s="62">
        <v>59</v>
      </c>
      <c r="M21" s="81">
        <f>P21*P6+Q21*Q6</f>
        <v>117</v>
      </c>
      <c r="N21" s="81">
        <v>78</v>
      </c>
      <c r="O21" s="81">
        <v>39</v>
      </c>
      <c r="P21" s="70">
        <v>3</v>
      </c>
      <c r="Q21" s="70">
        <v>3</v>
      </c>
      <c r="R21" s="24"/>
      <c r="S21" s="24"/>
      <c r="T21" s="24"/>
      <c r="U21" s="49"/>
      <c r="V21" s="24"/>
      <c r="W21" s="24"/>
      <c r="X21" s="243"/>
    </row>
    <row r="22" spans="1:24" s="244" customFormat="1" ht="13.5" thickBot="1">
      <c r="A22" s="58" t="s">
        <v>261</v>
      </c>
      <c r="B22" s="76" t="s">
        <v>80</v>
      </c>
      <c r="C22" s="274"/>
      <c r="D22" s="77" t="s">
        <v>217</v>
      </c>
      <c r="E22" s="77"/>
      <c r="F22" s="77"/>
      <c r="G22" s="77"/>
      <c r="H22" s="77"/>
      <c r="I22" s="77"/>
      <c r="J22" s="77"/>
      <c r="K22" s="275">
        <f>M22+L22</f>
        <v>117</v>
      </c>
      <c r="L22" s="77">
        <v>39</v>
      </c>
      <c r="M22" s="81">
        <f>P22*P6+Q22*Q6</f>
        <v>78</v>
      </c>
      <c r="N22" s="118">
        <v>78</v>
      </c>
      <c r="O22" s="91">
        <v>0</v>
      </c>
      <c r="P22" s="78">
        <v>2</v>
      </c>
      <c r="Q22" s="78">
        <v>2</v>
      </c>
      <c r="R22" s="72"/>
      <c r="S22" s="72"/>
      <c r="T22" s="72"/>
      <c r="U22" s="73"/>
      <c r="V22" s="72"/>
      <c r="W22" s="72"/>
      <c r="X22" s="243"/>
    </row>
    <row r="23" spans="1:24" s="244" customFormat="1" ht="12.75">
      <c r="A23" s="46"/>
      <c r="B23" s="58" t="s">
        <v>59</v>
      </c>
      <c r="C23" s="46"/>
      <c r="D23" s="46"/>
      <c r="E23" s="46"/>
      <c r="F23" s="46"/>
      <c r="G23" s="46"/>
      <c r="H23" s="46"/>
      <c r="I23" s="46"/>
      <c r="J23" s="46"/>
      <c r="K23" s="138">
        <f>SUM(K19:K22)</f>
        <v>585</v>
      </c>
      <c r="L23" s="138">
        <f>SUM(L19:L22)</f>
        <v>195</v>
      </c>
      <c r="M23" s="138">
        <f>SUM(M19:M22)</f>
        <v>390</v>
      </c>
      <c r="N23" s="138">
        <f>SUM(N19:N22)</f>
        <v>273</v>
      </c>
      <c r="O23" s="138">
        <f>SUM(O19:O22)</f>
        <v>117</v>
      </c>
      <c r="P23" s="35"/>
      <c r="Q23" s="35"/>
      <c r="R23" s="35"/>
      <c r="S23" s="35"/>
      <c r="T23" s="35"/>
      <c r="U23" s="114"/>
      <c r="V23" s="35"/>
      <c r="W23" s="35"/>
      <c r="X23" s="243"/>
    </row>
    <row r="24" spans="1:24" s="244" customFormat="1" ht="12.75">
      <c r="A24" s="46"/>
      <c r="B24" s="59" t="s">
        <v>262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281"/>
      <c r="N24" s="281"/>
      <c r="O24" s="281"/>
      <c r="P24" s="35"/>
      <c r="Q24" s="35"/>
      <c r="R24" s="35"/>
      <c r="S24" s="35"/>
      <c r="T24" s="35"/>
      <c r="U24" s="114"/>
      <c r="V24" s="35"/>
      <c r="W24" s="35"/>
      <c r="X24" s="243"/>
    </row>
    <row r="25" spans="1:24" s="244" customFormat="1" ht="12.75">
      <c r="A25" s="76" t="s">
        <v>263</v>
      </c>
      <c r="B25" s="76" t="s">
        <v>264</v>
      </c>
      <c r="C25" s="86"/>
      <c r="D25" s="77" t="s">
        <v>192</v>
      </c>
      <c r="E25" s="77"/>
      <c r="F25" s="77"/>
      <c r="G25" s="77"/>
      <c r="H25" s="77"/>
      <c r="I25" s="77"/>
      <c r="J25" s="77"/>
      <c r="K25" s="275">
        <f t="shared" si="0"/>
        <v>59</v>
      </c>
      <c r="L25" s="276">
        <v>20</v>
      </c>
      <c r="M25" s="118">
        <f>P25*P6+Q25*Q6</f>
        <v>39</v>
      </c>
      <c r="N25" s="118">
        <v>2</v>
      </c>
      <c r="O25" s="282">
        <v>37</v>
      </c>
      <c r="P25" s="78">
        <v>1</v>
      </c>
      <c r="Q25" s="78">
        <v>1</v>
      </c>
      <c r="R25" s="72"/>
      <c r="S25" s="72"/>
      <c r="T25" s="72"/>
      <c r="U25" s="73"/>
      <c r="V25" s="72"/>
      <c r="W25" s="72"/>
      <c r="X25" s="243"/>
    </row>
    <row r="26" spans="1:24" s="244" customFormat="1" ht="12.75">
      <c r="A26" s="46"/>
      <c r="B26" s="46" t="s">
        <v>59</v>
      </c>
      <c r="C26" s="46"/>
      <c r="D26" s="46"/>
      <c r="E26" s="46"/>
      <c r="F26" s="46"/>
      <c r="G26" s="46"/>
      <c r="H26" s="46"/>
      <c r="I26" s="46"/>
      <c r="J26" s="46"/>
      <c r="K26" s="138">
        <f>SUM(K25)</f>
        <v>59</v>
      </c>
      <c r="L26" s="283">
        <f>SUM(L25)</f>
        <v>20</v>
      </c>
      <c r="M26" s="284">
        <f>SUM(M25)</f>
        <v>39</v>
      </c>
      <c r="N26" s="138">
        <v>2</v>
      </c>
      <c r="O26" s="284">
        <f>SUM(O25)</f>
        <v>37</v>
      </c>
      <c r="P26" s="35"/>
      <c r="Q26" s="35"/>
      <c r="R26" s="35"/>
      <c r="S26" s="35"/>
      <c r="T26" s="35"/>
      <c r="U26" s="114"/>
      <c r="V26" s="35"/>
      <c r="W26" s="35"/>
      <c r="X26" s="243"/>
    </row>
    <row r="27" spans="1:24" s="244" customFormat="1" ht="12.75">
      <c r="A27" s="103"/>
      <c r="B27" s="103" t="s">
        <v>59</v>
      </c>
      <c r="C27" s="104"/>
      <c r="D27" s="104"/>
      <c r="E27" s="104"/>
      <c r="F27" s="104"/>
      <c r="G27" s="104"/>
      <c r="H27" s="104"/>
      <c r="I27" s="104"/>
      <c r="J27" s="104"/>
      <c r="K27" s="104">
        <f>K26+K23+K17</f>
        <v>2106</v>
      </c>
      <c r="L27" s="285">
        <f>L26+L23+L17</f>
        <v>702</v>
      </c>
      <c r="M27" s="285">
        <f>M26+M23+M17</f>
        <v>1404</v>
      </c>
      <c r="N27" s="285">
        <f>N26+N23+N17</f>
        <v>914</v>
      </c>
      <c r="O27" s="285">
        <f>O26+O23+O17</f>
        <v>490</v>
      </c>
      <c r="P27" s="286"/>
      <c r="Q27" s="286"/>
      <c r="R27" s="107"/>
      <c r="S27" s="107"/>
      <c r="T27" s="107"/>
      <c r="U27" s="108"/>
      <c r="V27" s="107"/>
      <c r="W27" s="107"/>
      <c r="X27" s="243"/>
    </row>
    <row r="28" spans="1:24" ht="13.5" thickBot="1">
      <c r="A28" s="5"/>
      <c r="B28" s="7" t="s">
        <v>1</v>
      </c>
      <c r="C28" s="364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6"/>
      <c r="X28" s="84"/>
    </row>
    <row r="29" spans="1:24" ht="26.25" thickBot="1">
      <c r="A29" s="9" t="s">
        <v>2</v>
      </c>
      <c r="B29" s="43" t="s">
        <v>3</v>
      </c>
      <c r="C29" s="367"/>
      <c r="D29" s="368"/>
      <c r="E29" s="368"/>
      <c r="F29" s="368"/>
      <c r="G29" s="368"/>
      <c r="H29" s="368"/>
      <c r="I29" s="368"/>
      <c r="J29" s="368"/>
      <c r="K29" s="42">
        <v>786</v>
      </c>
      <c r="L29" s="156">
        <f>K29-M29</f>
        <v>262</v>
      </c>
      <c r="M29" s="100">
        <v>524</v>
      </c>
      <c r="N29" s="154"/>
      <c r="O29" s="95"/>
      <c r="P29" s="26"/>
      <c r="Q29" s="26"/>
      <c r="R29" s="26"/>
      <c r="S29" s="26"/>
      <c r="T29" s="26"/>
      <c r="U29" s="51"/>
      <c r="V29" s="26"/>
      <c r="W29" s="26"/>
      <c r="X29" s="84"/>
    </row>
    <row r="30" spans="1:24" ht="13.5" thickBot="1">
      <c r="A30" s="11" t="s">
        <v>4</v>
      </c>
      <c r="B30" s="44" t="s">
        <v>5</v>
      </c>
      <c r="C30" s="45"/>
      <c r="D30" s="6"/>
      <c r="E30" s="6"/>
      <c r="F30" s="6"/>
      <c r="G30" s="6"/>
      <c r="H30" s="6"/>
      <c r="I30" s="6"/>
      <c r="J30" s="6" t="s">
        <v>193</v>
      </c>
      <c r="K30" s="13">
        <f>M30+L30</f>
        <v>82</v>
      </c>
      <c r="L30" s="13">
        <v>24</v>
      </c>
      <c r="M30" s="97">
        <f>$P$6*P30+$Q$6*Q30+$R$6*R30+$S$6*S30+$T$6*T30+$U$6*U30+$V$6*V30+$W$6*W30</f>
        <v>58</v>
      </c>
      <c r="N30" s="155">
        <f aca="true" t="shared" si="1" ref="N30:N37">M30-O30</f>
        <v>58</v>
      </c>
      <c r="O30" s="96"/>
      <c r="P30" s="28"/>
      <c r="Q30" s="28"/>
      <c r="R30" s="28"/>
      <c r="S30" s="28"/>
      <c r="T30" s="28"/>
      <c r="U30" s="52"/>
      <c r="V30" s="26">
        <v>2</v>
      </c>
      <c r="W30" s="26">
        <v>2</v>
      </c>
      <c r="X30" s="84"/>
    </row>
    <row r="31" spans="1:26" ht="13.5" thickBot="1">
      <c r="A31" s="15" t="s">
        <v>6</v>
      </c>
      <c r="B31" s="4" t="s">
        <v>33</v>
      </c>
      <c r="C31" s="45"/>
      <c r="D31" s="6"/>
      <c r="E31" s="6"/>
      <c r="F31" s="6"/>
      <c r="G31" s="6"/>
      <c r="H31" s="6"/>
      <c r="I31" s="6"/>
      <c r="J31" s="6" t="s">
        <v>193</v>
      </c>
      <c r="K31" s="13">
        <f>M31+L31</f>
        <v>82</v>
      </c>
      <c r="L31" s="13">
        <v>24</v>
      </c>
      <c r="M31" s="97">
        <f>$P$6*P31+$Q$6*Q31+$R$6*R31+$S$6*S31+$T$6*T31+$U$6*U31+$V$6*V31+$W$6*W31</f>
        <v>58</v>
      </c>
      <c r="N31" s="155">
        <f t="shared" si="1"/>
        <v>30</v>
      </c>
      <c r="O31" s="81">
        <v>28</v>
      </c>
      <c r="P31" s="40"/>
      <c r="Q31" s="40"/>
      <c r="R31" s="26"/>
      <c r="S31" s="26"/>
      <c r="T31" s="26"/>
      <c r="U31" s="51"/>
      <c r="V31" s="26">
        <v>2</v>
      </c>
      <c r="W31" s="26">
        <v>2</v>
      </c>
      <c r="X31" s="256"/>
      <c r="Y31" s="257"/>
      <c r="Z31" s="150"/>
    </row>
    <row r="32" spans="1:24" ht="13.5" thickBot="1">
      <c r="A32" s="15" t="s">
        <v>7</v>
      </c>
      <c r="B32" s="4" t="s">
        <v>34</v>
      </c>
      <c r="C32" s="6"/>
      <c r="D32" s="6"/>
      <c r="E32" s="6"/>
      <c r="F32" s="6"/>
      <c r="G32" s="6"/>
      <c r="H32" s="174" t="s">
        <v>192</v>
      </c>
      <c r="I32" s="6"/>
      <c r="J32" s="174"/>
      <c r="K32" s="13">
        <f>M32+L32</f>
        <v>78</v>
      </c>
      <c r="L32" s="13">
        <v>26</v>
      </c>
      <c r="M32" s="97">
        <f>$P$6*P32+$Q$6*Q32+$R$6*R32+$S$6*S32+$T$6*T32+$U$6*U32+$V$6*V32+$W$6*W32</f>
        <v>52</v>
      </c>
      <c r="N32" s="98">
        <f t="shared" si="1"/>
        <v>52</v>
      </c>
      <c r="O32" s="81"/>
      <c r="P32" s="27"/>
      <c r="Q32" s="27"/>
      <c r="R32" s="26"/>
      <c r="S32" s="26"/>
      <c r="T32" s="26">
        <v>2</v>
      </c>
      <c r="U32" s="51">
        <v>1</v>
      </c>
      <c r="V32" s="26"/>
      <c r="W32" s="26"/>
      <c r="X32" s="84"/>
    </row>
    <row r="33" spans="1:24" ht="13.5" thickBot="1">
      <c r="A33" s="15" t="s">
        <v>9</v>
      </c>
      <c r="B33" s="4" t="s">
        <v>8</v>
      </c>
      <c r="C33" s="6"/>
      <c r="D33" s="6"/>
      <c r="E33" s="6"/>
      <c r="F33" s="6"/>
      <c r="G33" s="61"/>
      <c r="H33" s="64"/>
      <c r="I33" s="61"/>
      <c r="J33" s="61" t="s">
        <v>191</v>
      </c>
      <c r="K33" s="13">
        <f>M33+L33</f>
        <v>266</v>
      </c>
      <c r="L33" s="13">
        <v>75</v>
      </c>
      <c r="M33" s="97">
        <f>$P$6*P33+$Q$6*Q33+$R$6*R33+$S$6*S33+$T$6*T33+$U$6*U33+$V$6*V33+$W$6*W33</f>
        <v>191</v>
      </c>
      <c r="N33" s="98"/>
      <c r="O33" s="81">
        <v>191</v>
      </c>
      <c r="P33" s="27"/>
      <c r="Q33" s="27"/>
      <c r="R33" s="26">
        <v>2</v>
      </c>
      <c r="S33" s="26">
        <v>2</v>
      </c>
      <c r="T33" s="26">
        <v>2</v>
      </c>
      <c r="U33" s="51">
        <v>2</v>
      </c>
      <c r="V33" s="26">
        <v>2</v>
      </c>
      <c r="W33" s="26">
        <v>1</v>
      </c>
      <c r="X33" s="84"/>
    </row>
    <row r="34" spans="1:24" ht="26.25" thickBot="1">
      <c r="A34" s="15" t="s">
        <v>95</v>
      </c>
      <c r="B34" s="4" t="s">
        <v>222</v>
      </c>
      <c r="C34" s="6"/>
      <c r="D34" s="6"/>
      <c r="E34" s="6" t="s">
        <v>193</v>
      </c>
      <c r="F34" s="6"/>
      <c r="G34" s="6"/>
      <c r="H34" s="6"/>
      <c r="I34" s="6"/>
      <c r="J34" s="6"/>
      <c r="K34" s="13">
        <f>M34+L34</f>
        <v>55</v>
      </c>
      <c r="L34" s="13">
        <v>10</v>
      </c>
      <c r="M34" s="97">
        <v>45</v>
      </c>
      <c r="N34" s="98">
        <f>M34-O34</f>
        <v>32</v>
      </c>
      <c r="O34" s="81">
        <v>13</v>
      </c>
      <c r="P34" s="34"/>
      <c r="Q34" s="34"/>
      <c r="R34" s="26">
        <v>2</v>
      </c>
      <c r="S34" s="26"/>
      <c r="T34" s="26"/>
      <c r="U34" s="51"/>
      <c r="V34" s="26"/>
      <c r="W34" s="26">
        <v>1</v>
      </c>
      <c r="X34" s="84"/>
    </row>
    <row r="35" spans="1:24" s="244" customFormat="1" ht="13.5" thickBot="1">
      <c r="A35" s="250"/>
      <c r="B35" s="250" t="s">
        <v>69</v>
      </c>
      <c r="C35" s="251"/>
      <c r="D35" s="251"/>
      <c r="E35" s="251"/>
      <c r="F35" s="251"/>
      <c r="G35" s="251"/>
      <c r="H35" s="251"/>
      <c r="I35" s="251"/>
      <c r="J35" s="251"/>
      <c r="K35" s="251">
        <f>SUM(K30:K34)</f>
        <v>563</v>
      </c>
      <c r="L35" s="251">
        <f>SUM(L30:L34)</f>
        <v>159</v>
      </c>
      <c r="M35" s="261">
        <f>SUM(M30:M34)</f>
        <v>404</v>
      </c>
      <c r="N35" s="251">
        <f>SUM(N30:N34)</f>
        <v>172</v>
      </c>
      <c r="O35" s="251">
        <f>SUM(O30:O34)</f>
        <v>232</v>
      </c>
      <c r="P35" s="252"/>
      <c r="Q35" s="253"/>
      <c r="R35" s="254"/>
      <c r="S35" s="254"/>
      <c r="T35" s="254"/>
      <c r="U35" s="255"/>
      <c r="V35" s="254"/>
      <c r="W35" s="254"/>
      <c r="X35" s="243"/>
    </row>
    <row r="36" spans="1:24" ht="26.25" thickBot="1">
      <c r="A36" s="16" t="s">
        <v>11</v>
      </c>
      <c r="B36" s="7" t="s">
        <v>12</v>
      </c>
      <c r="C36" s="8"/>
      <c r="D36" s="8"/>
      <c r="E36" s="8"/>
      <c r="F36" s="8"/>
      <c r="G36" s="8"/>
      <c r="H36" s="8"/>
      <c r="I36" s="8"/>
      <c r="J36" s="8"/>
      <c r="K36" s="17">
        <v>186</v>
      </c>
      <c r="L36" s="156">
        <f>K36-M36</f>
        <v>62</v>
      </c>
      <c r="M36" s="94">
        <v>124</v>
      </c>
      <c r="N36" s="94"/>
      <c r="O36" s="94"/>
      <c r="X36" s="83"/>
    </row>
    <row r="37" spans="1:24" ht="13.5" thickBot="1">
      <c r="A37" s="18" t="s">
        <v>13</v>
      </c>
      <c r="B37" s="12" t="s">
        <v>36</v>
      </c>
      <c r="C37" s="3"/>
      <c r="D37" s="6"/>
      <c r="E37" s="6"/>
      <c r="F37" s="6" t="s">
        <v>192</v>
      </c>
      <c r="G37" s="6"/>
      <c r="H37" s="6"/>
      <c r="I37" s="6"/>
      <c r="J37" s="6"/>
      <c r="K37" s="13">
        <f>M37+L37</f>
        <v>87</v>
      </c>
      <c r="L37" s="14">
        <v>29</v>
      </c>
      <c r="M37" s="81">
        <f>$P$6*P37+$Q$6*Q37+$R$6*R37+$S$6*S37+$T$6*T37+$U$6*U37+$V$6*V37+$W$6*W37</f>
        <v>58</v>
      </c>
      <c r="N37" s="158">
        <f t="shared" si="1"/>
        <v>58</v>
      </c>
      <c r="O37" s="96"/>
      <c r="P37" s="26"/>
      <c r="Q37" s="26"/>
      <c r="R37" s="26">
        <v>1</v>
      </c>
      <c r="S37" s="26">
        <v>2</v>
      </c>
      <c r="T37" s="26"/>
      <c r="U37" s="51"/>
      <c r="V37" s="26"/>
      <c r="W37" s="26"/>
      <c r="X37" s="84"/>
    </row>
    <row r="38" spans="1:24" ht="39" thickBot="1">
      <c r="A38" s="19" t="s">
        <v>14</v>
      </c>
      <c r="B38" s="4" t="s">
        <v>37</v>
      </c>
      <c r="C38" s="3"/>
      <c r="D38" s="6"/>
      <c r="E38" s="6"/>
      <c r="F38" s="6" t="s">
        <v>192</v>
      </c>
      <c r="G38" s="6"/>
      <c r="H38" s="6"/>
      <c r="I38" s="6"/>
      <c r="J38" s="6"/>
      <c r="K38" s="13">
        <f>M38+L38</f>
        <v>111</v>
      </c>
      <c r="L38" s="13">
        <v>37</v>
      </c>
      <c r="M38" s="81">
        <f>$P$6*P38+$Q$6*Q38+$R$6*R38+$S$6*S38+$T$6*T38+$U$6*U38+$V$6*V38+$W$6*W38</f>
        <v>74</v>
      </c>
      <c r="N38" s="98"/>
      <c r="O38" s="81">
        <v>74</v>
      </c>
      <c r="P38" s="26"/>
      <c r="Q38" s="26"/>
      <c r="R38" s="26">
        <v>2</v>
      </c>
      <c r="S38" s="26">
        <v>2</v>
      </c>
      <c r="T38" s="26"/>
      <c r="U38" s="51"/>
      <c r="V38" s="26"/>
      <c r="W38" s="26"/>
      <c r="X38" s="84"/>
    </row>
    <row r="39" spans="1:26" s="101" customFormat="1" ht="13.5" thickBot="1">
      <c r="A39" s="103"/>
      <c r="B39" s="103" t="s">
        <v>69</v>
      </c>
      <c r="C39" s="104"/>
      <c r="D39" s="104"/>
      <c r="E39" s="104"/>
      <c r="F39" s="104"/>
      <c r="G39" s="104"/>
      <c r="H39" s="104"/>
      <c r="I39" s="104"/>
      <c r="J39" s="104"/>
      <c r="K39" s="104">
        <f>SUM(K37:K38)</f>
        <v>198</v>
      </c>
      <c r="L39" s="104">
        <f>SUM(L37:L38)</f>
        <v>66</v>
      </c>
      <c r="M39" s="104">
        <f>SUM(M37:M38)</f>
        <v>132</v>
      </c>
      <c r="N39" s="104">
        <f>SUM(N37:N38)</f>
        <v>58</v>
      </c>
      <c r="O39" s="104">
        <f>SUM(O37:O38)</f>
        <v>74</v>
      </c>
      <c r="P39" s="105"/>
      <c r="Q39" s="106"/>
      <c r="R39" s="107"/>
      <c r="S39" s="107"/>
      <c r="T39" s="107"/>
      <c r="U39" s="108"/>
      <c r="V39" s="107"/>
      <c r="W39" s="107"/>
      <c r="X39" s="289"/>
      <c r="Y39" s="290"/>
      <c r="Z39" s="290"/>
    </row>
    <row r="40" spans="1:24" ht="13.5" thickBot="1">
      <c r="A40" s="16" t="s">
        <v>15</v>
      </c>
      <c r="B40" s="7" t="s">
        <v>16</v>
      </c>
      <c r="C40" s="6"/>
      <c r="D40" s="6"/>
      <c r="E40" s="6"/>
      <c r="F40" s="6"/>
      <c r="G40" s="6"/>
      <c r="H40" s="6"/>
      <c r="I40" s="6"/>
      <c r="J40" s="6"/>
      <c r="K40" s="17">
        <v>2646</v>
      </c>
      <c r="L40" s="94">
        <f>K40-M40</f>
        <v>882</v>
      </c>
      <c r="M40" s="94">
        <v>1764</v>
      </c>
      <c r="N40" s="94"/>
      <c r="O40" s="94"/>
      <c r="P40" s="26"/>
      <c r="Q40" s="26"/>
      <c r="R40" s="26"/>
      <c r="S40" s="26"/>
      <c r="T40" s="26"/>
      <c r="U40" s="51"/>
      <c r="V40" s="26"/>
      <c r="W40" s="26"/>
      <c r="X40" s="84"/>
    </row>
    <row r="41" spans="1:24" ht="13.5" thickBot="1">
      <c r="A41" s="16" t="s">
        <v>17</v>
      </c>
      <c r="B41" s="20" t="s">
        <v>18</v>
      </c>
      <c r="C41" s="8"/>
      <c r="D41" s="8"/>
      <c r="E41" s="8"/>
      <c r="F41" s="8"/>
      <c r="G41" s="8"/>
      <c r="H41" s="8"/>
      <c r="I41" s="259"/>
      <c r="J41" s="259"/>
      <c r="K41" s="17"/>
      <c r="L41" s="17"/>
      <c r="M41" s="94"/>
      <c r="N41" s="94"/>
      <c r="O41" s="94"/>
      <c r="P41" s="26"/>
      <c r="Q41" s="26"/>
      <c r="R41" s="26"/>
      <c r="S41" s="26"/>
      <c r="T41" s="26"/>
      <c r="U41" s="51"/>
      <c r="V41" s="26"/>
      <c r="W41" s="26"/>
      <c r="X41" s="84"/>
    </row>
    <row r="42" spans="1:24" ht="13.5" thickBot="1">
      <c r="A42" s="19" t="s">
        <v>19</v>
      </c>
      <c r="B42" s="4" t="s">
        <v>38</v>
      </c>
      <c r="C42" s="6"/>
      <c r="D42" s="6"/>
      <c r="E42" s="6"/>
      <c r="F42" s="6"/>
      <c r="G42" s="6" t="s">
        <v>192</v>
      </c>
      <c r="H42" s="61"/>
      <c r="I42" s="46" t="s">
        <v>224</v>
      </c>
      <c r="J42" s="260"/>
      <c r="K42" s="13">
        <f aca="true" t="shared" si="2" ref="K42:K48">M42+L42</f>
        <v>252</v>
      </c>
      <c r="L42" s="13">
        <v>80</v>
      </c>
      <c r="M42" s="81">
        <f aca="true" t="shared" si="3" ref="M42:M48">$P$6*P42+$Q$6*Q42+$R$6*R42+$S$6*S42+$T$6*T42+$U$6*U42+$V$6*V42+$W$6*W42</f>
        <v>172</v>
      </c>
      <c r="N42" s="92">
        <f aca="true" t="shared" si="4" ref="N42:N59">M42-O42</f>
        <v>172</v>
      </c>
      <c r="O42" s="81"/>
      <c r="P42" s="26"/>
      <c r="Q42" s="26"/>
      <c r="R42" s="26"/>
      <c r="S42" s="26">
        <v>2</v>
      </c>
      <c r="T42" s="26">
        <v>2</v>
      </c>
      <c r="U42" s="55">
        <v>2</v>
      </c>
      <c r="V42" s="26">
        <v>2</v>
      </c>
      <c r="W42" s="26">
        <v>2</v>
      </c>
      <c r="X42" s="84"/>
    </row>
    <row r="43" spans="1:24" ht="13.5" thickBot="1">
      <c r="A43" s="19" t="s">
        <v>20</v>
      </c>
      <c r="B43" s="4" t="s">
        <v>39</v>
      </c>
      <c r="C43" s="6"/>
      <c r="D43" s="6"/>
      <c r="E43" s="6"/>
      <c r="F43" s="6" t="s">
        <v>192</v>
      </c>
      <c r="G43" s="6"/>
      <c r="H43" s="61" t="s">
        <v>224</v>
      </c>
      <c r="I43" s="62"/>
      <c r="J43" s="6"/>
      <c r="K43" s="13">
        <f t="shared" si="2"/>
        <v>218</v>
      </c>
      <c r="L43" s="13">
        <v>72</v>
      </c>
      <c r="M43" s="81">
        <f t="shared" si="3"/>
        <v>146</v>
      </c>
      <c r="N43" s="92">
        <f t="shared" si="4"/>
        <v>146</v>
      </c>
      <c r="O43" s="81"/>
      <c r="P43" s="28"/>
      <c r="Q43" s="28"/>
      <c r="R43" s="26">
        <v>2</v>
      </c>
      <c r="S43" s="26">
        <v>2</v>
      </c>
      <c r="T43" s="26">
        <v>2</v>
      </c>
      <c r="U43" s="55">
        <v>2</v>
      </c>
      <c r="V43" s="28"/>
      <c r="W43" s="28"/>
      <c r="X43" s="83"/>
    </row>
    <row r="44" spans="1:24" ht="13.5" thickBot="1">
      <c r="A44" s="19" t="s">
        <v>21</v>
      </c>
      <c r="B44" s="4" t="s">
        <v>143</v>
      </c>
      <c r="C44" s="6"/>
      <c r="D44" s="6"/>
      <c r="E44" s="6"/>
      <c r="F44" s="6" t="s">
        <v>224</v>
      </c>
      <c r="G44" s="6"/>
      <c r="H44" s="6"/>
      <c r="I44" s="6"/>
      <c r="J44" s="6"/>
      <c r="K44" s="13">
        <f t="shared" si="2"/>
        <v>164</v>
      </c>
      <c r="L44" s="13">
        <v>58</v>
      </c>
      <c r="M44" s="81">
        <f t="shared" si="3"/>
        <v>106</v>
      </c>
      <c r="N44" s="92">
        <f t="shared" si="4"/>
        <v>106</v>
      </c>
      <c r="O44" s="81"/>
      <c r="P44" s="26"/>
      <c r="Q44" s="26"/>
      <c r="R44" s="26">
        <v>4</v>
      </c>
      <c r="S44" s="26">
        <v>2</v>
      </c>
      <c r="T44" s="26"/>
      <c r="U44" s="51"/>
      <c r="V44" s="26"/>
      <c r="W44" s="26"/>
      <c r="X44" s="84"/>
    </row>
    <row r="45" spans="1:24" ht="13.5" thickBot="1">
      <c r="A45" s="19" t="s">
        <v>22</v>
      </c>
      <c r="B45" s="4" t="s">
        <v>144</v>
      </c>
      <c r="C45" s="6"/>
      <c r="D45" s="6"/>
      <c r="E45" s="6" t="s">
        <v>194</v>
      </c>
      <c r="F45" s="6" t="s">
        <v>224</v>
      </c>
      <c r="G45" s="6"/>
      <c r="H45" s="6"/>
      <c r="I45" s="6"/>
      <c r="J45" s="6"/>
      <c r="K45" s="13">
        <f t="shared" si="2"/>
        <v>232</v>
      </c>
      <c r="L45" s="13">
        <v>74</v>
      </c>
      <c r="M45" s="81">
        <f t="shared" si="3"/>
        <v>158</v>
      </c>
      <c r="N45" s="92">
        <f t="shared" si="4"/>
        <v>158</v>
      </c>
      <c r="O45" s="81"/>
      <c r="P45" s="26"/>
      <c r="Q45" s="26"/>
      <c r="R45" s="26">
        <v>2</v>
      </c>
      <c r="S45" s="26">
        <v>6</v>
      </c>
      <c r="T45" s="26"/>
      <c r="U45" s="51"/>
      <c r="V45" s="26"/>
      <c r="W45" s="26"/>
      <c r="X45" s="84"/>
    </row>
    <row r="46" spans="1:24" ht="26.25" thickBot="1">
      <c r="A46" s="19" t="s">
        <v>23</v>
      </c>
      <c r="B46" s="4" t="s">
        <v>147</v>
      </c>
      <c r="C46" s="6"/>
      <c r="D46" s="6"/>
      <c r="E46" s="6"/>
      <c r="F46" s="6"/>
      <c r="G46" s="6"/>
      <c r="H46" s="6"/>
      <c r="I46" s="6"/>
      <c r="J46" s="6" t="s">
        <v>193</v>
      </c>
      <c r="K46" s="13">
        <f t="shared" si="2"/>
        <v>81</v>
      </c>
      <c r="L46" s="13">
        <v>23</v>
      </c>
      <c r="M46" s="81">
        <f t="shared" si="3"/>
        <v>58</v>
      </c>
      <c r="N46" s="157">
        <f t="shared" si="4"/>
        <v>42</v>
      </c>
      <c r="O46" s="81">
        <v>16</v>
      </c>
      <c r="P46" s="26"/>
      <c r="Q46" s="26"/>
      <c r="R46" s="26"/>
      <c r="S46" s="26"/>
      <c r="T46" s="26"/>
      <c r="U46" s="51"/>
      <c r="V46" s="26">
        <v>2</v>
      </c>
      <c r="W46" s="26">
        <v>2</v>
      </c>
      <c r="X46" s="84"/>
    </row>
    <row r="47" spans="1:24" ht="26.25" thickBot="1">
      <c r="A47" s="19" t="s">
        <v>145</v>
      </c>
      <c r="B47" s="4" t="s">
        <v>148</v>
      </c>
      <c r="C47" s="6"/>
      <c r="D47" s="6"/>
      <c r="E47" s="6"/>
      <c r="F47" s="6"/>
      <c r="G47" s="6"/>
      <c r="H47" s="6"/>
      <c r="I47" s="6"/>
      <c r="J47" s="6" t="s">
        <v>192</v>
      </c>
      <c r="K47" s="13">
        <f t="shared" si="2"/>
        <v>147</v>
      </c>
      <c r="L47" s="13">
        <v>49</v>
      </c>
      <c r="M47" s="81">
        <f t="shared" si="3"/>
        <v>98</v>
      </c>
      <c r="N47" s="158">
        <f t="shared" si="4"/>
        <v>58</v>
      </c>
      <c r="O47" s="81">
        <v>40</v>
      </c>
      <c r="P47" s="26"/>
      <c r="Q47" s="26"/>
      <c r="R47" s="26"/>
      <c r="S47" s="26"/>
      <c r="T47" s="26"/>
      <c r="U47" s="51">
        <v>2</v>
      </c>
      <c r="V47" s="26">
        <v>2</v>
      </c>
      <c r="W47" s="26">
        <v>2</v>
      </c>
      <c r="X47" s="84"/>
    </row>
    <row r="48" spans="1:24" ht="13.5" thickBot="1">
      <c r="A48" s="19" t="s">
        <v>146</v>
      </c>
      <c r="B48" s="4" t="s">
        <v>149</v>
      </c>
      <c r="C48" s="6"/>
      <c r="D48" s="6"/>
      <c r="E48" s="6"/>
      <c r="F48" s="6"/>
      <c r="G48" s="6"/>
      <c r="H48" s="6"/>
      <c r="I48" s="6"/>
      <c r="J48" s="6" t="s">
        <v>194</v>
      </c>
      <c r="K48" s="13">
        <f t="shared" si="2"/>
        <v>64</v>
      </c>
      <c r="L48" s="13">
        <v>22</v>
      </c>
      <c r="M48" s="81">
        <f t="shared" si="3"/>
        <v>42</v>
      </c>
      <c r="N48" s="158">
        <f t="shared" si="4"/>
        <v>42</v>
      </c>
      <c r="O48" s="81"/>
      <c r="P48" s="26"/>
      <c r="Q48" s="26"/>
      <c r="R48" s="26"/>
      <c r="S48" s="26"/>
      <c r="T48" s="26"/>
      <c r="U48" s="51"/>
      <c r="V48" s="26">
        <v>1</v>
      </c>
      <c r="W48" s="26">
        <v>2</v>
      </c>
      <c r="X48" s="84"/>
    </row>
    <row r="49" spans="1:24" ht="39" thickBot="1">
      <c r="A49" s="19" t="s">
        <v>154</v>
      </c>
      <c r="B49" s="4" t="s">
        <v>232</v>
      </c>
      <c r="C49" s="6"/>
      <c r="D49" s="6"/>
      <c r="E49" s="6"/>
      <c r="F49" s="6"/>
      <c r="G49" s="6"/>
      <c r="H49" s="6"/>
      <c r="I49" s="6"/>
      <c r="J49" s="6"/>
      <c r="K49" s="13"/>
      <c r="L49" s="13"/>
      <c r="M49" s="81">
        <f>$P$6*P49+$Q$6*Q49+$R$6*R49+$S$6*S49+$T$6*T49+$U$6*U49+$V$6*V49+$W$6*W49</f>
        <v>0</v>
      </c>
      <c r="N49" s="158">
        <f t="shared" si="4"/>
        <v>0</v>
      </c>
      <c r="O49" s="81"/>
      <c r="P49" s="10"/>
      <c r="Q49" s="10"/>
      <c r="R49" s="10"/>
      <c r="S49" s="10"/>
      <c r="T49" s="10"/>
      <c r="U49" s="75"/>
      <c r="V49" s="10"/>
      <c r="W49" s="10"/>
      <c r="X49" s="84"/>
    </row>
    <row r="50" spans="1:24" ht="26.25" thickBot="1">
      <c r="A50" s="19" t="s">
        <v>155</v>
      </c>
      <c r="B50" s="4" t="s">
        <v>233</v>
      </c>
      <c r="C50" s="6"/>
      <c r="D50" s="6"/>
      <c r="E50" s="6"/>
      <c r="F50" s="6" t="s">
        <v>192</v>
      </c>
      <c r="G50" s="6"/>
      <c r="H50" s="6" t="s">
        <v>192</v>
      </c>
      <c r="I50" s="6"/>
      <c r="J50" s="6" t="s">
        <v>192</v>
      </c>
      <c r="K50" s="13">
        <f aca="true" t="shared" si="5" ref="K50:K55">M50+L50</f>
        <v>444</v>
      </c>
      <c r="L50" s="13">
        <v>177</v>
      </c>
      <c r="M50" s="81">
        <f>R50*R6+S50*S6+T50*T6+U50*U6+V50*V6+W50*W6</f>
        <v>267</v>
      </c>
      <c r="N50" s="158">
        <v>12</v>
      </c>
      <c r="O50" s="158">
        <v>255</v>
      </c>
      <c r="P50" s="26"/>
      <c r="Q50" s="26"/>
      <c r="R50" s="26">
        <v>3</v>
      </c>
      <c r="S50" s="26">
        <v>3</v>
      </c>
      <c r="T50" s="26">
        <v>3</v>
      </c>
      <c r="U50" s="155">
        <v>2.5</v>
      </c>
      <c r="V50" s="26">
        <v>2</v>
      </c>
      <c r="W50" s="26">
        <v>2</v>
      </c>
      <c r="X50" s="84"/>
    </row>
    <row r="51" spans="1:24" ht="26.25" thickBot="1">
      <c r="A51" s="19" t="s">
        <v>156</v>
      </c>
      <c r="B51" s="4" t="s">
        <v>234</v>
      </c>
      <c r="C51" s="6"/>
      <c r="D51" s="6"/>
      <c r="E51" s="6"/>
      <c r="F51" s="6" t="s">
        <v>192</v>
      </c>
      <c r="G51" s="6"/>
      <c r="H51" s="6" t="s">
        <v>192</v>
      </c>
      <c r="I51" s="6"/>
      <c r="J51" s="6" t="s">
        <v>192</v>
      </c>
      <c r="K51" s="13">
        <f t="shared" si="5"/>
        <v>384</v>
      </c>
      <c r="L51" s="13">
        <v>128</v>
      </c>
      <c r="M51" s="81">
        <f>R51*R6+S51*S6+T51*T6+U51*U6+V51*V6+W51*W6</f>
        <v>256</v>
      </c>
      <c r="N51" s="158">
        <v>12</v>
      </c>
      <c r="O51" s="81">
        <f>M51-N51</f>
        <v>244</v>
      </c>
      <c r="P51" s="26"/>
      <c r="Q51" s="26"/>
      <c r="R51" s="26">
        <v>3</v>
      </c>
      <c r="S51" s="26">
        <v>2</v>
      </c>
      <c r="T51" s="26">
        <v>3</v>
      </c>
      <c r="U51" s="155">
        <v>3</v>
      </c>
      <c r="V51" s="26">
        <v>2</v>
      </c>
      <c r="W51" s="26">
        <v>2</v>
      </c>
      <c r="X51" s="84"/>
    </row>
    <row r="52" spans="1:24" ht="13.5" thickBot="1">
      <c r="A52" s="19" t="s">
        <v>157</v>
      </c>
      <c r="B52" s="4" t="s">
        <v>235</v>
      </c>
      <c r="C52" s="6"/>
      <c r="D52" s="6"/>
      <c r="E52" s="6"/>
      <c r="F52" s="6" t="s">
        <v>192</v>
      </c>
      <c r="G52" s="6"/>
      <c r="H52" s="6"/>
      <c r="I52" s="6" t="s">
        <v>191</v>
      </c>
      <c r="J52" s="6"/>
      <c r="K52" s="13">
        <f t="shared" si="5"/>
        <v>246</v>
      </c>
      <c r="L52" s="13">
        <v>68</v>
      </c>
      <c r="M52" s="81">
        <f>R52*R6+S52*S6+T52*T6+U52*U6+V52*V6+W52*W6</f>
        <v>178</v>
      </c>
      <c r="N52" s="158">
        <v>10</v>
      </c>
      <c r="O52" s="81">
        <f>M52-N52</f>
        <v>168</v>
      </c>
      <c r="P52" s="26"/>
      <c r="Q52" s="26"/>
      <c r="R52" s="26">
        <v>2</v>
      </c>
      <c r="S52" s="26">
        <v>2</v>
      </c>
      <c r="T52" s="26">
        <v>2</v>
      </c>
      <c r="U52" s="51">
        <v>2</v>
      </c>
      <c r="V52" s="26">
        <v>2</v>
      </c>
      <c r="W52" s="26">
        <v>0</v>
      </c>
      <c r="X52" s="84"/>
    </row>
    <row r="53" spans="1:24" ht="26.25" thickBot="1">
      <c r="A53" s="19" t="s">
        <v>158</v>
      </c>
      <c r="B53" s="4" t="s">
        <v>236</v>
      </c>
      <c r="C53" s="6"/>
      <c r="D53" s="6"/>
      <c r="E53" s="6"/>
      <c r="F53" s="6"/>
      <c r="G53" s="6" t="s">
        <v>191</v>
      </c>
      <c r="H53" s="6"/>
      <c r="I53" s="6" t="s">
        <v>191</v>
      </c>
      <c r="J53" s="6"/>
      <c r="K53" s="13">
        <f t="shared" si="5"/>
        <v>392</v>
      </c>
      <c r="L53" s="13">
        <v>141</v>
      </c>
      <c r="M53" s="81">
        <f>R53*R6+S53*S6+T53*T6+U53*U6+V53*V6</f>
        <v>251</v>
      </c>
      <c r="N53" s="158">
        <v>10</v>
      </c>
      <c r="O53" s="81">
        <f>M53-N53</f>
        <v>241</v>
      </c>
      <c r="P53" s="26"/>
      <c r="Q53" s="26"/>
      <c r="R53" s="26">
        <v>3</v>
      </c>
      <c r="S53" s="26">
        <v>3</v>
      </c>
      <c r="T53" s="26">
        <v>3</v>
      </c>
      <c r="U53" s="155">
        <v>3</v>
      </c>
      <c r="V53" s="26">
        <v>2</v>
      </c>
      <c r="W53" s="26"/>
      <c r="X53" s="84"/>
    </row>
    <row r="54" spans="1:24" ht="13.5" thickBot="1">
      <c r="A54" s="19" t="s">
        <v>159</v>
      </c>
      <c r="B54" s="4" t="s">
        <v>167</v>
      </c>
      <c r="C54" s="6"/>
      <c r="D54" s="6"/>
      <c r="E54" s="6" t="s">
        <v>194</v>
      </c>
      <c r="F54" s="6"/>
      <c r="G54" s="6"/>
      <c r="H54" s="6"/>
      <c r="I54" s="6"/>
      <c r="J54" s="6"/>
      <c r="K54" s="13">
        <f>M54+L54</f>
        <v>48</v>
      </c>
      <c r="L54" s="13">
        <v>16</v>
      </c>
      <c r="M54" s="81">
        <f>$P$6*P54+$Q$6*Q54+$R$6*R54+$S$6*S54+$T$6*T54+$U$6*U54+$V$6*V54+$W$6*W54</f>
        <v>32</v>
      </c>
      <c r="N54" s="158">
        <v>16</v>
      </c>
      <c r="O54" s="81">
        <f>M54-N54</f>
        <v>16</v>
      </c>
      <c r="P54" s="26"/>
      <c r="Q54" s="26"/>
      <c r="R54" s="26">
        <v>2</v>
      </c>
      <c r="S54" s="26"/>
      <c r="T54" s="26"/>
      <c r="U54" s="51"/>
      <c r="V54" s="26"/>
      <c r="W54" s="26"/>
      <c r="X54" s="84"/>
    </row>
    <row r="55" spans="1:24" ht="26.25" thickBot="1">
      <c r="A55" s="19" t="s">
        <v>166</v>
      </c>
      <c r="B55" s="4" t="s">
        <v>237</v>
      </c>
      <c r="C55" s="6"/>
      <c r="D55" s="6"/>
      <c r="E55" s="6"/>
      <c r="F55" s="6"/>
      <c r="G55" s="6"/>
      <c r="H55" s="6"/>
      <c r="I55" s="6"/>
      <c r="J55" s="6" t="s">
        <v>192</v>
      </c>
      <c r="K55" s="13">
        <f t="shared" si="5"/>
        <v>83</v>
      </c>
      <c r="L55" s="161">
        <v>25</v>
      </c>
      <c r="M55" s="81">
        <f>V55*V6+W55*W6</f>
        <v>58</v>
      </c>
      <c r="N55" s="158">
        <v>6</v>
      </c>
      <c r="O55" s="81">
        <f>M55-N55</f>
        <v>52</v>
      </c>
      <c r="P55" s="26"/>
      <c r="Q55" s="26"/>
      <c r="R55" s="26"/>
      <c r="S55" s="26"/>
      <c r="T55" s="26"/>
      <c r="U55" s="51"/>
      <c r="V55" s="26">
        <v>2</v>
      </c>
      <c r="W55" s="26">
        <v>2</v>
      </c>
      <c r="X55" s="84"/>
    </row>
    <row r="56" spans="1:24" ht="26.25" thickBot="1">
      <c r="A56" s="19" t="s">
        <v>162</v>
      </c>
      <c r="B56" s="4" t="s">
        <v>40</v>
      </c>
      <c r="C56" s="6"/>
      <c r="D56" s="6"/>
      <c r="E56" s="6"/>
      <c r="F56" s="6"/>
      <c r="G56" s="6"/>
      <c r="H56" s="6"/>
      <c r="I56" s="6"/>
      <c r="J56" s="6" t="s">
        <v>231</v>
      </c>
      <c r="K56" s="13">
        <f>M56+L56</f>
        <v>58</v>
      </c>
      <c r="L56" s="13">
        <v>19</v>
      </c>
      <c r="M56" s="98">
        <f>$P$6*P56+$Q$6*Q56+$R$6*R56+$S$6*S56+$T$6*T56+$U$6*U56+$V$6*V56+$W$6*W56</f>
        <v>39</v>
      </c>
      <c r="N56" s="158">
        <f t="shared" si="4"/>
        <v>39</v>
      </c>
      <c r="O56" s="81"/>
      <c r="P56" s="26"/>
      <c r="Q56" s="26"/>
      <c r="R56" s="26"/>
      <c r="S56" s="26"/>
      <c r="T56" s="26"/>
      <c r="U56" s="51"/>
      <c r="V56" s="26"/>
      <c r="W56" s="26">
        <v>3</v>
      </c>
      <c r="X56" s="84"/>
    </row>
    <row r="57" spans="1:24" ht="13.5" thickBot="1">
      <c r="A57" s="19" t="s">
        <v>163</v>
      </c>
      <c r="B57" s="4" t="s">
        <v>165</v>
      </c>
      <c r="C57" s="6"/>
      <c r="D57" s="6"/>
      <c r="E57" s="6"/>
      <c r="F57" s="6"/>
      <c r="G57" s="6"/>
      <c r="H57" s="6"/>
      <c r="I57" s="6"/>
      <c r="J57" s="6" t="s">
        <v>192</v>
      </c>
      <c r="K57" s="13">
        <f>M57+L57</f>
        <v>126</v>
      </c>
      <c r="L57" s="13">
        <v>42</v>
      </c>
      <c r="M57" s="81">
        <f>$P$6*P57+$Q$6*Q57+$R$6*R57+$S$6*S57+$T$6*T57+$U$6*U57+$V$6*V57+$W$6*W57</f>
        <v>84</v>
      </c>
      <c r="N57" s="158">
        <f t="shared" si="4"/>
        <v>84</v>
      </c>
      <c r="O57" s="81"/>
      <c r="P57" s="26"/>
      <c r="Q57" s="26"/>
      <c r="R57" s="26">
        <v>2</v>
      </c>
      <c r="S57" s="26"/>
      <c r="T57" s="26"/>
      <c r="U57" s="51"/>
      <c r="V57" s="26"/>
      <c r="W57" s="26">
        <v>4</v>
      </c>
      <c r="X57" s="84"/>
    </row>
    <row r="58" spans="1:24" ht="13.5" thickBot="1">
      <c r="A58" s="19" t="s">
        <v>164</v>
      </c>
      <c r="B58" s="4" t="s">
        <v>24</v>
      </c>
      <c r="C58" s="174"/>
      <c r="D58" s="174"/>
      <c r="E58" s="174"/>
      <c r="F58" s="174"/>
      <c r="G58" s="174"/>
      <c r="H58" s="174" t="s">
        <v>192</v>
      </c>
      <c r="I58" s="174"/>
      <c r="J58" s="174"/>
      <c r="K58" s="176">
        <f>M58+L58</f>
        <v>102</v>
      </c>
      <c r="L58" s="176">
        <v>30</v>
      </c>
      <c r="M58" s="118">
        <f>P6*P58+Q6*Q58+R6*R58+S6*S58+T6*T58+U6*U58+V6*V58+W6*W58</f>
        <v>72</v>
      </c>
      <c r="N58" s="184">
        <f t="shared" si="4"/>
        <v>72</v>
      </c>
      <c r="O58" s="118"/>
      <c r="P58" s="26"/>
      <c r="Q58" s="26"/>
      <c r="R58" s="26"/>
      <c r="S58" s="26"/>
      <c r="T58" s="26">
        <v>2</v>
      </c>
      <c r="U58" s="55">
        <v>2</v>
      </c>
      <c r="V58" s="26"/>
      <c r="W58" s="26"/>
      <c r="X58" s="84"/>
    </row>
    <row r="59" spans="1:24" ht="25.5">
      <c r="A59" s="58" t="s">
        <v>187</v>
      </c>
      <c r="B59" s="58" t="s">
        <v>97</v>
      </c>
      <c r="C59" s="62"/>
      <c r="D59" s="62"/>
      <c r="E59" s="62"/>
      <c r="F59" s="62"/>
      <c r="G59" s="62"/>
      <c r="H59" s="62"/>
      <c r="I59" s="62"/>
      <c r="J59" s="62" t="s">
        <v>231</v>
      </c>
      <c r="K59" s="24">
        <f>M59+L59</f>
        <v>59</v>
      </c>
      <c r="L59" s="24">
        <v>20</v>
      </c>
      <c r="M59" s="92">
        <f>P6*P59+Q6*Q59+R6*R59+S6*S59+T6*T59+U6*U59+V6*V59+W6*W59</f>
        <v>39</v>
      </c>
      <c r="N59" s="92">
        <f t="shared" si="4"/>
        <v>19</v>
      </c>
      <c r="O59" s="92">
        <v>20</v>
      </c>
      <c r="P59" s="85"/>
      <c r="Q59" s="85"/>
      <c r="R59" s="85"/>
      <c r="S59" s="85"/>
      <c r="T59" s="85"/>
      <c r="U59" s="183"/>
      <c r="V59" s="85"/>
      <c r="W59" s="85">
        <v>3</v>
      </c>
      <c r="X59" s="84"/>
    </row>
    <row r="60" spans="1:28" s="101" customFormat="1" ht="12.75" customHeight="1" thickBot="1">
      <c r="A60" s="103"/>
      <c r="B60" s="103" t="s">
        <v>70</v>
      </c>
      <c r="C60" s="182"/>
      <c r="D60" s="182"/>
      <c r="E60" s="182"/>
      <c r="F60" s="182"/>
      <c r="G60" s="182"/>
      <c r="H60" s="182"/>
      <c r="I60" s="182"/>
      <c r="J60" s="182"/>
      <c r="K60" s="182">
        <f>SUM(K42:K59)</f>
        <v>3100</v>
      </c>
      <c r="L60" s="182">
        <f>SUM(L42:L59)</f>
        <v>1044</v>
      </c>
      <c r="M60" s="211">
        <f>SUM(M41:M59)</f>
        <v>2056</v>
      </c>
      <c r="N60" s="211">
        <f>SUM(N41:N59)</f>
        <v>1004</v>
      </c>
      <c r="O60" s="211">
        <f>SUM(O42:O59)</f>
        <v>1052</v>
      </c>
      <c r="P60" s="105"/>
      <c r="Q60" s="106"/>
      <c r="R60" s="107"/>
      <c r="S60" s="107"/>
      <c r="T60" s="107"/>
      <c r="U60" s="108"/>
      <c r="V60" s="107"/>
      <c r="W60" s="107"/>
      <c r="X60" s="243"/>
      <c r="Y60" s="244"/>
      <c r="Z60" s="244"/>
      <c r="AA60" s="244"/>
      <c r="AB60" s="244"/>
    </row>
    <row r="61" spans="1:28" ht="13.5" thickBot="1">
      <c r="A61" s="19"/>
      <c r="B61" s="21" t="s">
        <v>25</v>
      </c>
      <c r="C61" s="6"/>
      <c r="D61" s="6"/>
      <c r="E61" s="6"/>
      <c r="F61" s="6"/>
      <c r="G61" s="6"/>
      <c r="H61" s="6"/>
      <c r="I61" s="6"/>
      <c r="J61" s="6"/>
      <c r="K61" s="17">
        <v>690</v>
      </c>
      <c r="L61" s="94">
        <f>K61-M61</f>
        <v>230</v>
      </c>
      <c r="M61" s="95">
        <v>460</v>
      </c>
      <c r="N61" s="94"/>
      <c r="O61" s="94"/>
      <c r="P61" s="26"/>
      <c r="Q61" s="26"/>
      <c r="R61" s="26"/>
      <c r="S61" s="26"/>
      <c r="T61" s="26"/>
      <c r="U61" s="51"/>
      <c r="V61" s="26"/>
      <c r="W61" s="26"/>
      <c r="X61" s="245"/>
      <c r="Y61" s="246"/>
      <c r="Z61" s="246"/>
      <c r="AA61" s="246"/>
      <c r="AB61" s="246"/>
    </row>
    <row r="62" spans="1:28" ht="39" thickBot="1">
      <c r="A62" s="16" t="s">
        <v>26</v>
      </c>
      <c r="B62" s="22" t="s">
        <v>168</v>
      </c>
      <c r="C62" s="174"/>
      <c r="D62" s="174"/>
      <c r="E62" s="174"/>
      <c r="F62" s="174"/>
      <c r="G62" s="174"/>
      <c r="H62" s="174"/>
      <c r="I62" s="174"/>
      <c r="J62" s="174" t="s">
        <v>225</v>
      </c>
      <c r="K62" s="242"/>
      <c r="L62" s="165"/>
      <c r="M62" s="93"/>
      <c r="N62" s="81"/>
      <c r="O62" s="81"/>
      <c r="P62" s="26"/>
      <c r="Q62" s="26"/>
      <c r="R62" s="26"/>
      <c r="S62" s="26"/>
      <c r="T62" s="26"/>
      <c r="U62" s="51"/>
      <c r="V62" s="26"/>
      <c r="W62" s="26"/>
      <c r="X62" s="245"/>
      <c r="Y62" s="246"/>
      <c r="Z62" s="246"/>
      <c r="AA62" s="246"/>
      <c r="AB62" s="246"/>
    </row>
    <row r="63" spans="1:28" ht="39" customHeight="1" thickBot="1">
      <c r="A63" s="66" t="s">
        <v>27</v>
      </c>
      <c r="B63" s="241" t="s">
        <v>169</v>
      </c>
      <c r="C63" s="62"/>
      <c r="D63" s="62"/>
      <c r="E63" s="62"/>
      <c r="F63" s="62" t="s">
        <v>192</v>
      </c>
      <c r="G63" s="62"/>
      <c r="H63" s="62" t="s">
        <v>192</v>
      </c>
      <c r="I63" s="62"/>
      <c r="J63" s="343" t="s">
        <v>226</v>
      </c>
      <c r="K63" s="79">
        <f>M63+L63</f>
        <v>272</v>
      </c>
      <c r="L63" s="170">
        <v>100</v>
      </c>
      <c r="M63" s="92">
        <f>$P$6*P63+$Q$6*Q63+$R$6*R63+$S$6*$S$63+$T$6*T63+$U$6*U63+$V$6*V63+$W$6*W63</f>
        <v>172</v>
      </c>
      <c r="N63" s="158">
        <f>M63-O63</f>
        <v>22</v>
      </c>
      <c r="O63" s="81">
        <v>150</v>
      </c>
      <c r="P63" s="26"/>
      <c r="Q63" s="26"/>
      <c r="R63" s="26"/>
      <c r="S63" s="26">
        <v>2</v>
      </c>
      <c r="T63" s="26">
        <v>2</v>
      </c>
      <c r="U63" s="51">
        <v>2</v>
      </c>
      <c r="V63" s="26">
        <v>2</v>
      </c>
      <c r="W63" s="26">
        <v>2</v>
      </c>
      <c r="X63" s="245"/>
      <c r="Y63" s="246"/>
      <c r="Z63" s="246"/>
      <c r="AA63" s="246"/>
      <c r="AB63" s="246"/>
    </row>
    <row r="64" spans="1:28" ht="13.5" thickBot="1">
      <c r="A64" s="299" t="s">
        <v>291</v>
      </c>
      <c r="B64" s="58" t="s">
        <v>290</v>
      </c>
      <c r="C64" s="189"/>
      <c r="D64" s="189"/>
      <c r="E64" s="189"/>
      <c r="F64" s="189"/>
      <c r="G64" s="189"/>
      <c r="H64" s="189">
        <v>3</v>
      </c>
      <c r="I64" s="189"/>
      <c r="J64" s="344"/>
      <c r="K64" s="287">
        <f>M64+L64</f>
        <v>102</v>
      </c>
      <c r="L64" s="287">
        <v>34</v>
      </c>
      <c r="M64" s="152">
        <f>V64*V6+W64*W6</f>
        <v>68</v>
      </c>
      <c r="N64" s="152">
        <v>10</v>
      </c>
      <c r="O64" s="152">
        <v>58</v>
      </c>
      <c r="P64" s="85"/>
      <c r="Q64" s="85"/>
      <c r="R64" s="85"/>
      <c r="S64" s="85"/>
      <c r="T64" s="85"/>
      <c r="U64" s="268"/>
      <c r="V64" s="85">
        <v>1</v>
      </c>
      <c r="W64" s="85">
        <v>4</v>
      </c>
      <c r="X64" s="245"/>
      <c r="Y64" s="246"/>
      <c r="Z64" s="246"/>
      <c r="AA64" s="246"/>
      <c r="AB64" s="246"/>
    </row>
    <row r="65" spans="1:28" s="101" customFormat="1" ht="13.5" thickBot="1">
      <c r="A65" s="187"/>
      <c r="B65" s="187" t="s">
        <v>100</v>
      </c>
      <c r="C65" s="188"/>
      <c r="D65" s="188"/>
      <c r="E65" s="188"/>
      <c r="F65" s="188"/>
      <c r="G65" s="188"/>
      <c r="H65" s="188"/>
      <c r="I65" s="263"/>
      <c r="J65" s="263"/>
      <c r="K65" s="264">
        <f>SUM(K63+K64)</f>
        <v>374</v>
      </c>
      <c r="L65" s="264">
        <f>SUM(L63+L64)</f>
        <v>134</v>
      </c>
      <c r="M65" s="264">
        <f>SUM(M63+M64)</f>
        <v>240</v>
      </c>
      <c r="N65" s="264">
        <f>SUM(N63+N64)</f>
        <v>32</v>
      </c>
      <c r="O65" s="264">
        <f>SUM(O63+O64)</f>
        <v>208</v>
      </c>
      <c r="P65" s="166"/>
      <c r="Q65" s="167"/>
      <c r="R65" s="168"/>
      <c r="S65" s="168"/>
      <c r="T65" s="168"/>
      <c r="U65" s="169"/>
      <c r="V65" s="168"/>
      <c r="W65" s="168"/>
      <c r="X65" s="243"/>
      <c r="Y65" s="244"/>
      <c r="Z65" s="244"/>
      <c r="AA65" s="244"/>
      <c r="AB65" s="244"/>
    </row>
    <row r="66" spans="1:28" ht="65.25" thickBot="1">
      <c r="A66" s="16" t="s">
        <v>28</v>
      </c>
      <c r="B66" s="7" t="s">
        <v>170</v>
      </c>
      <c r="C66" s="6"/>
      <c r="D66" s="6"/>
      <c r="E66" s="6"/>
      <c r="F66" s="6"/>
      <c r="G66" s="174"/>
      <c r="H66" s="262" t="s">
        <v>220</v>
      </c>
      <c r="I66" s="62"/>
      <c r="J66" s="64"/>
      <c r="K66" s="79"/>
      <c r="L66" s="24"/>
      <c r="M66" s="81"/>
      <c r="N66" s="98"/>
      <c r="O66" s="81"/>
      <c r="P66" s="26"/>
      <c r="Q66" s="26"/>
      <c r="R66" s="26"/>
      <c r="S66" s="26"/>
      <c r="T66" s="26"/>
      <c r="U66" s="51"/>
      <c r="V66" s="26"/>
      <c r="W66" s="26"/>
      <c r="X66" s="245"/>
      <c r="Y66" s="246"/>
      <c r="Z66" s="246"/>
      <c r="AA66" s="246"/>
      <c r="AB66" s="246"/>
    </row>
    <row r="67" spans="1:28" ht="39">
      <c r="A67" s="47" t="s">
        <v>29</v>
      </c>
      <c r="B67" s="65" t="s">
        <v>171</v>
      </c>
      <c r="C67" s="174"/>
      <c r="D67" s="174"/>
      <c r="E67" s="174"/>
      <c r="F67" s="262"/>
      <c r="G67" s="64"/>
      <c r="H67" s="62" t="s">
        <v>192</v>
      </c>
      <c r="I67" s="174"/>
      <c r="J67" s="174"/>
      <c r="K67" s="175">
        <f>M67+L67</f>
        <v>134</v>
      </c>
      <c r="L67" s="176">
        <v>45</v>
      </c>
      <c r="M67" s="118">
        <f>$P$6*P67+$Q$6*Q67+$R$6*R67+$S$6*S67+$T$6*T67+$U$6*U67+$V$6*V67+$W$6*W67</f>
        <v>89</v>
      </c>
      <c r="N67" s="184">
        <f>M67-O67</f>
        <v>39</v>
      </c>
      <c r="O67" s="118">
        <v>50</v>
      </c>
      <c r="P67" s="204"/>
      <c r="Q67" s="204"/>
      <c r="R67" s="204">
        <v>1</v>
      </c>
      <c r="S67" s="204">
        <v>1</v>
      </c>
      <c r="T67" s="204">
        <v>2</v>
      </c>
      <c r="U67" s="205">
        <v>1</v>
      </c>
      <c r="V67" s="204"/>
      <c r="W67" s="204"/>
      <c r="X67" s="245"/>
      <c r="Y67" s="246"/>
      <c r="Z67" s="246"/>
      <c r="AA67" s="246"/>
      <c r="AB67" s="246"/>
    </row>
    <row r="68" spans="1:28" ht="25.5">
      <c r="A68" s="59" t="s">
        <v>181</v>
      </c>
      <c r="B68" s="58" t="s">
        <v>219</v>
      </c>
      <c r="C68" s="62"/>
      <c r="D68" s="62"/>
      <c r="E68" s="62"/>
      <c r="F68" s="62"/>
      <c r="G68" s="62"/>
      <c r="H68" s="62" t="s">
        <v>224</v>
      </c>
      <c r="J68" s="62"/>
      <c r="K68" s="79">
        <f>M68+L68</f>
        <v>337</v>
      </c>
      <c r="L68" s="24">
        <v>103</v>
      </c>
      <c r="M68" s="92">
        <f>$P$6*P68+$Q$6*Q68+$R$6*R68+$S$6*S68+$T$6*T68+$U$6*U68+$V$6*V68+$W$6*W68</f>
        <v>234</v>
      </c>
      <c r="N68" s="92">
        <f>M68-O68</f>
        <v>94</v>
      </c>
      <c r="O68" s="92">
        <v>140</v>
      </c>
      <c r="P68" s="24"/>
      <c r="Q68" s="24"/>
      <c r="R68" s="24">
        <v>4</v>
      </c>
      <c r="S68" s="24">
        <v>2</v>
      </c>
      <c r="T68" s="24">
        <v>3</v>
      </c>
      <c r="U68" s="49">
        <v>4</v>
      </c>
      <c r="V68" s="24"/>
      <c r="W68" s="24"/>
      <c r="X68" s="245"/>
      <c r="Y68" s="246"/>
      <c r="Z68" s="246"/>
      <c r="AA68" s="246"/>
      <c r="AB68" s="246"/>
    </row>
    <row r="69" spans="1:28" s="101" customFormat="1" ht="13.5" thickBot="1">
      <c r="A69" s="181"/>
      <c r="B69" s="181" t="s">
        <v>102</v>
      </c>
      <c r="C69" s="182"/>
      <c r="D69" s="182"/>
      <c r="E69" s="182"/>
      <c r="F69" s="182"/>
      <c r="G69" s="182"/>
      <c r="H69" s="182"/>
      <c r="I69" s="182"/>
      <c r="J69" s="182"/>
      <c r="K69" s="206">
        <f>SUM(K67:K68)</f>
        <v>471</v>
      </c>
      <c r="L69" s="206">
        <f>SUM(L67:L68)</f>
        <v>148</v>
      </c>
      <c r="M69" s="206">
        <f>SUM(M67:M68)</f>
        <v>323</v>
      </c>
      <c r="N69" s="206">
        <f>SUM(N67:N68)</f>
        <v>133</v>
      </c>
      <c r="O69" s="206">
        <f>SUM(O67:O68)</f>
        <v>190</v>
      </c>
      <c r="P69" s="166"/>
      <c r="Q69" s="167"/>
      <c r="R69" s="168"/>
      <c r="S69" s="168"/>
      <c r="T69" s="168"/>
      <c r="U69" s="169"/>
      <c r="V69" s="168"/>
      <c r="W69" s="168"/>
      <c r="X69" s="243"/>
      <c r="Y69" s="244"/>
      <c r="Z69" s="244"/>
      <c r="AA69" s="244"/>
      <c r="AB69" s="244"/>
    </row>
    <row r="70" spans="1:28" s="101" customFormat="1" ht="26.25" thickBot="1">
      <c r="A70" s="16" t="s">
        <v>41</v>
      </c>
      <c r="B70" s="7" t="s">
        <v>172</v>
      </c>
      <c r="C70" s="6"/>
      <c r="D70" s="6"/>
      <c r="E70" s="6"/>
      <c r="F70" s="61"/>
      <c r="G70" s="249"/>
      <c r="H70" s="62" t="s">
        <v>220</v>
      </c>
      <c r="I70" s="6"/>
      <c r="J70" s="6"/>
      <c r="K70" s="41"/>
      <c r="L70" s="13"/>
      <c r="M70" s="81"/>
      <c r="N70" s="81"/>
      <c r="O70" s="81"/>
      <c r="P70" s="30"/>
      <c r="Q70" s="30"/>
      <c r="R70" s="31"/>
      <c r="S70" s="31"/>
      <c r="T70" s="31"/>
      <c r="U70" s="53"/>
      <c r="V70" s="30"/>
      <c r="W70" s="30"/>
      <c r="X70" s="243"/>
      <c r="Y70" s="244"/>
      <c r="Z70" s="244"/>
      <c r="AA70" s="244"/>
      <c r="AB70" s="244"/>
    </row>
    <row r="71" spans="1:28" s="101" customFormat="1" ht="39" thickBot="1">
      <c r="A71" s="47" t="s">
        <v>173</v>
      </c>
      <c r="B71" s="65" t="s">
        <v>174</v>
      </c>
      <c r="C71" s="174"/>
      <c r="D71" s="174"/>
      <c r="E71" s="174"/>
      <c r="F71" s="174"/>
      <c r="G71" s="174" t="s">
        <v>217</v>
      </c>
      <c r="H71" s="174"/>
      <c r="I71" s="174"/>
      <c r="J71" s="174"/>
      <c r="K71" s="175">
        <f>M71+L71</f>
        <v>156</v>
      </c>
      <c r="L71" s="176">
        <v>50</v>
      </c>
      <c r="M71" s="118">
        <f>$P$6*P71+$Q$6*Q71+$R$6*R71+$S$6*S71+$T$6*T71+$U$6*U71+$V$6*V71+$W$6*W71</f>
        <v>106</v>
      </c>
      <c r="N71" s="158">
        <f>M71-O71</f>
        <v>46</v>
      </c>
      <c r="O71" s="118">
        <v>60</v>
      </c>
      <c r="P71" s="177"/>
      <c r="Q71" s="177"/>
      <c r="R71" s="178"/>
      <c r="S71" s="178">
        <v>2</v>
      </c>
      <c r="T71" s="179">
        <v>4</v>
      </c>
      <c r="U71" s="180"/>
      <c r="V71" s="177"/>
      <c r="W71" s="177"/>
      <c r="X71" s="243"/>
      <c r="Y71" s="244"/>
      <c r="Z71" s="244"/>
      <c r="AA71" s="244"/>
      <c r="AB71" s="244"/>
    </row>
    <row r="72" spans="1:28" s="101" customFormat="1" ht="13.5" thickBot="1">
      <c r="A72" s="181"/>
      <c r="B72" s="181" t="s">
        <v>101</v>
      </c>
      <c r="C72" s="182"/>
      <c r="D72" s="182"/>
      <c r="E72" s="182"/>
      <c r="F72" s="182"/>
      <c r="G72" s="182"/>
      <c r="H72" s="182"/>
      <c r="I72" s="182"/>
      <c r="J72" s="182"/>
      <c r="K72" s="182">
        <f>SUM(K71)</f>
        <v>156</v>
      </c>
      <c r="L72" s="182">
        <f>SUM(L71)</f>
        <v>50</v>
      </c>
      <c r="M72" s="182">
        <f>SUM(M71)</f>
        <v>106</v>
      </c>
      <c r="N72" s="182">
        <f>SUM(N71)</f>
        <v>46</v>
      </c>
      <c r="O72" s="182">
        <f>SUM(O71)</f>
        <v>60</v>
      </c>
      <c r="P72" s="166"/>
      <c r="Q72" s="167"/>
      <c r="R72" s="168"/>
      <c r="S72" s="168"/>
      <c r="T72" s="168"/>
      <c r="U72" s="169"/>
      <c r="V72" s="168"/>
      <c r="W72" s="168"/>
      <c r="X72" s="243"/>
      <c r="Y72" s="244"/>
      <c r="Z72" s="244"/>
      <c r="AA72" s="244"/>
      <c r="AB72" s="244"/>
    </row>
    <row r="73" spans="1:28" ht="26.25" thickBot="1">
      <c r="A73" s="47" t="s">
        <v>205</v>
      </c>
      <c r="B73" s="191" t="s">
        <v>188</v>
      </c>
      <c r="C73" s="62"/>
      <c r="D73" s="62"/>
      <c r="E73" s="62"/>
      <c r="F73" s="62"/>
      <c r="G73" s="62"/>
      <c r="H73" s="62"/>
      <c r="I73" s="62" t="s">
        <v>220</v>
      </c>
      <c r="J73" s="62"/>
      <c r="K73" s="164"/>
      <c r="L73" s="170"/>
      <c r="M73" s="92"/>
      <c r="N73" s="158"/>
      <c r="O73" s="81"/>
      <c r="P73" s="10"/>
      <c r="Q73" s="10"/>
      <c r="R73" s="10"/>
      <c r="S73" s="10"/>
      <c r="T73" s="10"/>
      <c r="U73" s="75"/>
      <c r="V73" s="10"/>
      <c r="W73" s="10"/>
      <c r="X73" s="245"/>
      <c r="Y73" s="246"/>
      <c r="Z73" s="246"/>
      <c r="AA73" s="246"/>
      <c r="AB73" s="246"/>
    </row>
    <row r="74" spans="1:28" ht="26.25" thickBot="1">
      <c r="A74" s="59" t="s">
        <v>206</v>
      </c>
      <c r="B74" s="58" t="s">
        <v>218</v>
      </c>
      <c r="C74" s="186"/>
      <c r="D74" s="189"/>
      <c r="E74" s="189"/>
      <c r="F74" s="189"/>
      <c r="G74" s="189"/>
      <c r="H74" s="189"/>
      <c r="I74" s="189" t="s">
        <v>191</v>
      </c>
      <c r="J74" s="189"/>
      <c r="K74" s="164">
        <f>M74+L74</f>
        <v>268</v>
      </c>
      <c r="L74" s="170">
        <v>109</v>
      </c>
      <c r="M74" s="92">
        <f>R74*R6+S74*S6+T74*T6+U74*U6+V74*V6+W74*W6</f>
        <v>159</v>
      </c>
      <c r="N74" s="158">
        <f>M74-O74</f>
        <v>7</v>
      </c>
      <c r="O74" s="81">
        <v>152</v>
      </c>
      <c r="P74" s="24"/>
      <c r="Q74" s="24"/>
      <c r="R74" s="26">
        <v>1</v>
      </c>
      <c r="S74" s="26">
        <v>1</v>
      </c>
      <c r="T74" s="26">
        <v>2</v>
      </c>
      <c r="U74" s="51">
        <v>2.1</v>
      </c>
      <c r="V74" s="26">
        <v>3</v>
      </c>
      <c r="W74" s="26"/>
      <c r="X74" s="245"/>
      <c r="Y74" s="246"/>
      <c r="Z74" s="246"/>
      <c r="AA74" s="246"/>
      <c r="AB74" s="246"/>
    </row>
    <row r="75" spans="1:28" s="101" customFormat="1" ht="13.5" thickBot="1">
      <c r="A75" s="197"/>
      <c r="B75" s="197" t="s">
        <v>207</v>
      </c>
      <c r="C75" s="198"/>
      <c r="D75" s="198"/>
      <c r="E75" s="198"/>
      <c r="F75" s="198"/>
      <c r="G75" s="198"/>
      <c r="H75" s="198"/>
      <c r="I75" s="198"/>
      <c r="J75" s="198"/>
      <c r="K75" s="199">
        <f>SUM(K74)</f>
        <v>268</v>
      </c>
      <c r="L75" s="199">
        <f>SUM(L74)</f>
        <v>109</v>
      </c>
      <c r="M75" s="199">
        <f>SUM(M74)</f>
        <v>159</v>
      </c>
      <c r="N75" s="199">
        <f>SUM(N74)</f>
        <v>7</v>
      </c>
      <c r="O75" s="199">
        <f>SUM(O74)</f>
        <v>152</v>
      </c>
      <c r="P75" s="200"/>
      <c r="Q75" s="201"/>
      <c r="R75" s="202"/>
      <c r="S75" s="202"/>
      <c r="T75" s="202"/>
      <c r="U75" s="203"/>
      <c r="V75" s="202"/>
      <c r="W75" s="202"/>
      <c r="X75" s="243"/>
      <c r="Y75" s="247"/>
      <c r="Z75" s="244"/>
      <c r="AA75" s="244"/>
      <c r="AB75" s="244"/>
    </row>
    <row r="76" spans="1:28" ht="26.25" thickBot="1">
      <c r="A76" s="16"/>
      <c r="B76" s="43" t="s">
        <v>99</v>
      </c>
      <c r="C76" s="345"/>
      <c r="D76" s="345"/>
      <c r="E76" s="345"/>
      <c r="F76" s="345"/>
      <c r="G76" s="345"/>
      <c r="H76" s="345"/>
      <c r="I76" s="345"/>
      <c r="J76" s="345"/>
      <c r="K76" s="213">
        <f>K75+K72+K69+K65+K60+K39+K35</f>
        <v>5130</v>
      </c>
      <c r="L76" s="213">
        <f>L75+L72+L69+L65+L60+L39+L35</f>
        <v>1710</v>
      </c>
      <c r="M76" s="213">
        <f>M75+M72+M69+M65+M60+M39+M35</f>
        <v>3420</v>
      </c>
      <c r="N76" s="185">
        <f>N75+N72+N69+N65+N60+N39+N35</f>
        <v>1452</v>
      </c>
      <c r="O76" s="185">
        <f>O75+O72+O69+O65+O60+O39+O35</f>
        <v>1968</v>
      </c>
      <c r="P76" s="29"/>
      <c r="Q76" s="46"/>
      <c r="R76" s="102"/>
      <c r="S76" s="26"/>
      <c r="T76" s="26"/>
      <c r="U76" s="51"/>
      <c r="V76" s="30"/>
      <c r="W76" s="30"/>
      <c r="X76" s="248"/>
      <c r="Y76" s="265"/>
      <c r="Z76" s="246"/>
      <c r="AA76" s="246"/>
      <c r="AB76" s="246"/>
    </row>
    <row r="77" spans="1:28" ht="12.75">
      <c r="A77" s="115"/>
      <c r="B77" s="43" t="s">
        <v>125</v>
      </c>
      <c r="C77" s="345"/>
      <c r="D77" s="345"/>
      <c r="E77" s="345"/>
      <c r="F77" s="345"/>
      <c r="G77" s="345"/>
      <c r="H77" s="345"/>
      <c r="I77" s="345"/>
      <c r="J77" s="345"/>
      <c r="K77" s="270">
        <v>5130</v>
      </c>
      <c r="L77" s="270">
        <v>1710</v>
      </c>
      <c r="M77" s="270">
        <v>3420</v>
      </c>
      <c r="N77" s="266"/>
      <c r="O77" s="266"/>
      <c r="P77" s="29"/>
      <c r="Q77" s="29"/>
      <c r="R77" s="267"/>
      <c r="S77" s="85"/>
      <c r="T77" s="85"/>
      <c r="U77" s="268"/>
      <c r="V77" s="269"/>
      <c r="W77" s="269"/>
      <c r="X77" s="248"/>
      <c r="Y77" s="246"/>
      <c r="Z77" s="246"/>
      <c r="AA77" s="246"/>
      <c r="AB77" s="246"/>
    </row>
    <row r="78" spans="1:28" ht="13.5" thickBot="1">
      <c r="A78" s="115"/>
      <c r="B78" s="43" t="s">
        <v>103</v>
      </c>
      <c r="C78" s="346"/>
      <c r="D78" s="347"/>
      <c r="E78" s="347"/>
      <c r="F78" s="347"/>
      <c r="G78" s="347"/>
      <c r="H78" s="347"/>
      <c r="I78" s="347"/>
      <c r="J78" s="348"/>
      <c r="K78" s="270">
        <v>7236</v>
      </c>
      <c r="L78" s="270"/>
      <c r="M78" s="270"/>
      <c r="N78" s="266"/>
      <c r="O78" s="266"/>
      <c r="P78" s="29"/>
      <c r="Q78" s="29"/>
      <c r="R78" s="267"/>
      <c r="S78" s="85"/>
      <c r="T78" s="85"/>
      <c r="U78" s="268"/>
      <c r="V78" s="269"/>
      <c r="W78" s="269"/>
      <c r="X78" s="248"/>
      <c r="Y78" s="246"/>
      <c r="Z78" s="246"/>
      <c r="AA78" s="246"/>
      <c r="AB78" s="246"/>
    </row>
    <row r="79" spans="1:28" ht="12.75">
      <c r="A79" s="349" t="s">
        <v>30</v>
      </c>
      <c r="B79" s="352" t="s">
        <v>116</v>
      </c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212"/>
      <c r="N79" s="326"/>
      <c r="O79" s="328"/>
      <c r="P79" s="29"/>
      <c r="Q79" s="29"/>
      <c r="R79" s="32" t="s">
        <v>117</v>
      </c>
      <c r="S79" s="32" t="s">
        <v>175</v>
      </c>
      <c r="T79" s="32"/>
      <c r="U79" s="54" t="s">
        <v>117</v>
      </c>
      <c r="V79" s="32"/>
      <c r="W79" s="29"/>
      <c r="X79" s="330"/>
      <c r="Y79" s="265"/>
      <c r="Z79" s="246"/>
      <c r="AA79" s="246"/>
      <c r="AB79" s="246"/>
    </row>
    <row r="80" spans="1:28" ht="12.75">
      <c r="A80" s="350"/>
      <c r="B80" s="353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216">
        <v>252</v>
      </c>
      <c r="N80" s="326"/>
      <c r="O80" s="328"/>
      <c r="P80" s="10"/>
      <c r="Q80" s="10"/>
      <c r="R80" s="24"/>
      <c r="S80" s="24"/>
      <c r="T80" s="24"/>
      <c r="U80" s="49"/>
      <c r="V80" s="10"/>
      <c r="W80" s="10"/>
      <c r="X80" s="330"/>
      <c r="Y80" s="246"/>
      <c r="Z80" s="246"/>
      <c r="AA80" s="246"/>
      <c r="AB80" s="246"/>
    </row>
    <row r="81" spans="1:28" ht="13.5" thickBot="1">
      <c r="A81" s="351"/>
      <c r="B81" s="354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217"/>
      <c r="N81" s="327"/>
      <c r="O81" s="329"/>
      <c r="P81" s="33"/>
      <c r="Q81" s="33"/>
      <c r="R81" s="25"/>
      <c r="S81" s="25"/>
      <c r="T81" s="25"/>
      <c r="U81" s="50"/>
      <c r="V81" s="25"/>
      <c r="W81" s="33"/>
      <c r="X81" s="330"/>
      <c r="Y81" s="246"/>
      <c r="Z81" s="246"/>
      <c r="AA81" s="246"/>
      <c r="AB81" s="246"/>
    </row>
    <row r="82" spans="1:28" ht="52.5" thickBot="1">
      <c r="A82" s="63"/>
      <c r="B82" s="43"/>
      <c r="C82" s="207" t="s">
        <v>177</v>
      </c>
      <c r="D82" s="207"/>
      <c r="E82" s="207"/>
      <c r="F82" s="207"/>
      <c r="G82" s="207"/>
      <c r="H82" s="207"/>
      <c r="I82" s="207"/>
      <c r="J82" s="207"/>
      <c r="K82" s="214"/>
      <c r="L82" s="29"/>
      <c r="M82" s="215"/>
      <c r="N82" s="81"/>
      <c r="O82" s="81"/>
      <c r="P82" s="34"/>
      <c r="Q82" s="34"/>
      <c r="R82" s="68"/>
      <c r="S82" s="25"/>
      <c r="T82" s="68"/>
      <c r="U82" s="68" t="s">
        <v>117</v>
      </c>
      <c r="V82" s="68"/>
      <c r="W82" s="34"/>
      <c r="X82" s="330"/>
      <c r="Y82" s="246"/>
      <c r="Z82" s="246"/>
      <c r="AA82" s="246"/>
      <c r="AB82" s="246"/>
    </row>
    <row r="83" spans="1:28" ht="39" thickBot="1">
      <c r="A83" s="63"/>
      <c r="B83" s="331" t="s">
        <v>32</v>
      </c>
      <c r="C83" s="10" t="s">
        <v>178</v>
      </c>
      <c r="D83" s="10"/>
      <c r="E83" s="10"/>
      <c r="F83" s="10"/>
      <c r="G83" s="10"/>
      <c r="H83" s="10"/>
      <c r="I83" s="10"/>
      <c r="J83" s="10"/>
      <c r="K83" s="162"/>
      <c r="L83" s="46"/>
      <c r="M83" s="133"/>
      <c r="N83" s="81"/>
      <c r="O83" s="81"/>
      <c r="P83" s="34"/>
      <c r="Q83" s="34"/>
      <c r="R83" s="68"/>
      <c r="S83" s="25"/>
      <c r="T83" s="68"/>
      <c r="U83" s="69" t="s">
        <v>179</v>
      </c>
      <c r="V83" s="68"/>
      <c r="W83" s="34"/>
      <c r="X83" s="330"/>
      <c r="Y83" s="246"/>
      <c r="Z83" s="246"/>
      <c r="AA83" s="246"/>
      <c r="AB83" s="246"/>
    </row>
    <row r="84" spans="1:28" ht="55.5" customHeight="1" thickBot="1">
      <c r="A84" s="63"/>
      <c r="B84" s="332"/>
      <c r="C84" s="10" t="s">
        <v>177</v>
      </c>
      <c r="D84" s="10"/>
      <c r="E84" s="10"/>
      <c r="F84" s="10"/>
      <c r="G84" s="10"/>
      <c r="H84" s="10"/>
      <c r="I84" s="10"/>
      <c r="J84" s="10"/>
      <c r="K84" s="162"/>
      <c r="L84" s="46"/>
      <c r="M84" s="133"/>
      <c r="N84" s="81"/>
      <c r="O84" s="81"/>
      <c r="P84" s="34"/>
      <c r="Q84" s="34"/>
      <c r="R84" s="68"/>
      <c r="S84" s="25"/>
      <c r="T84" s="68" t="s">
        <v>117</v>
      </c>
      <c r="U84" s="68" t="s">
        <v>176</v>
      </c>
      <c r="V84" s="68" t="s">
        <v>179</v>
      </c>
      <c r="W84" s="34"/>
      <c r="X84" s="243"/>
      <c r="Y84" s="246"/>
      <c r="Z84" s="246"/>
      <c r="AA84" s="246"/>
      <c r="AB84" s="246"/>
    </row>
    <row r="85" spans="1:28" ht="27" customHeight="1" thickBot="1">
      <c r="A85" s="63" t="s">
        <v>31</v>
      </c>
      <c r="B85" s="333"/>
      <c r="C85" s="102"/>
      <c r="D85" s="102"/>
      <c r="E85" s="102"/>
      <c r="F85" s="102"/>
      <c r="G85" s="102"/>
      <c r="H85" s="102"/>
      <c r="I85" s="102"/>
      <c r="J85" s="102"/>
      <c r="K85" s="163"/>
      <c r="L85" s="46"/>
      <c r="M85" s="92">
        <f>$P$6*P85+$Q$6*Q85+$R$6*R85+$S$6*S85+$T$6*T85+$U$6*U85+$V$6*V85+$W$6*W85</f>
        <v>252</v>
      </c>
      <c r="N85" s="81"/>
      <c r="O85" s="81"/>
      <c r="P85" s="28"/>
      <c r="Q85" s="28"/>
      <c r="R85" s="26"/>
      <c r="S85" s="25"/>
      <c r="T85" s="26">
        <v>2</v>
      </c>
      <c r="U85" s="26">
        <v>5.4</v>
      </c>
      <c r="V85" s="26">
        <v>7</v>
      </c>
      <c r="W85" s="26"/>
      <c r="X85" s="245"/>
      <c r="Y85" s="246"/>
      <c r="Z85" s="246"/>
      <c r="AA85" s="246"/>
      <c r="AB85" s="246"/>
    </row>
    <row r="86" spans="1:28" s="67" customFormat="1" ht="12.75">
      <c r="A86" s="115"/>
      <c r="B86" s="116"/>
      <c r="C86" s="222"/>
      <c r="D86" s="83"/>
      <c r="E86" s="83"/>
      <c r="F86" s="83"/>
      <c r="G86" s="83"/>
      <c r="H86" s="83"/>
      <c r="I86" s="83"/>
      <c r="J86" s="83"/>
      <c r="K86" s="159"/>
      <c r="L86" s="109"/>
      <c r="M86" s="160"/>
      <c r="N86" s="110"/>
      <c r="O86" s="110"/>
      <c r="P86" s="111">
        <f>SUM(P8:P85)</f>
        <v>36</v>
      </c>
      <c r="Q86" s="111">
        <f>SUM(Q8:Q85)</f>
        <v>36</v>
      </c>
      <c r="R86" s="111">
        <f aca="true" t="shared" si="6" ref="R86:W86">SUM(R28:R85)</f>
        <v>36</v>
      </c>
      <c r="S86" s="111">
        <f t="shared" si="6"/>
        <v>36</v>
      </c>
      <c r="T86" s="112">
        <f t="shared" si="6"/>
        <v>36</v>
      </c>
      <c r="U86" s="112">
        <f t="shared" si="6"/>
        <v>36</v>
      </c>
      <c r="V86" s="111">
        <f t="shared" si="6"/>
        <v>36</v>
      </c>
      <c r="W86" s="111">
        <f t="shared" si="6"/>
        <v>36</v>
      </c>
      <c r="X86" s="243"/>
      <c r="Y86" s="244"/>
      <c r="Z86" s="244"/>
      <c r="AA86" s="244"/>
      <c r="AB86" s="244"/>
    </row>
    <row r="87" spans="1:28" ht="12.75">
      <c r="A87" s="218"/>
      <c r="B87" s="59" t="s">
        <v>211</v>
      </c>
      <c r="C87" s="221"/>
      <c r="D87" s="221"/>
      <c r="E87" s="221"/>
      <c r="F87" s="221"/>
      <c r="G87" s="221"/>
      <c r="H87" s="221"/>
      <c r="I87" s="221"/>
      <c r="J87" s="334" t="s">
        <v>241</v>
      </c>
      <c r="K87" s="335"/>
      <c r="L87" s="335"/>
      <c r="M87" s="208">
        <f>M85+M80</f>
        <v>504</v>
      </c>
      <c r="N87" s="208"/>
      <c r="O87" s="113"/>
      <c r="P87" s="35"/>
      <c r="Q87" s="35"/>
      <c r="R87" s="35"/>
      <c r="S87" s="35"/>
      <c r="T87" s="35"/>
      <c r="U87" s="114"/>
      <c r="V87" s="35"/>
      <c r="W87" s="35"/>
      <c r="X87" s="246"/>
      <c r="Y87" s="246"/>
      <c r="Z87" s="246"/>
      <c r="AA87" s="246"/>
      <c r="AB87" s="246"/>
    </row>
    <row r="88" spans="1:28" ht="12.75">
      <c r="A88" s="218"/>
      <c r="B88" s="59" t="s">
        <v>59</v>
      </c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5">
        <f>M87+M76</f>
        <v>3924</v>
      </c>
      <c r="N88" s="208"/>
      <c r="O88" s="113"/>
      <c r="P88" s="35"/>
      <c r="Q88" s="35"/>
      <c r="R88" s="35"/>
      <c r="S88" s="35"/>
      <c r="T88" s="35"/>
      <c r="U88" s="114"/>
      <c r="V88" s="35"/>
      <c r="W88" s="35"/>
      <c r="X88" s="246"/>
      <c r="Y88" s="246"/>
      <c r="Z88" s="246"/>
      <c r="AA88" s="246"/>
      <c r="AB88" s="246"/>
    </row>
    <row r="89" spans="1:23" ht="12.75">
      <c r="A89" s="64" t="s">
        <v>104</v>
      </c>
      <c r="B89" s="117" t="s">
        <v>105</v>
      </c>
      <c r="C89" s="223"/>
      <c r="D89" s="219"/>
      <c r="E89" s="219"/>
      <c r="F89" s="219"/>
      <c r="G89" s="219"/>
      <c r="H89" s="219"/>
      <c r="I89" s="219"/>
      <c r="J89" s="219"/>
      <c r="K89" s="219"/>
      <c r="L89" s="219"/>
      <c r="M89" s="220"/>
      <c r="N89" s="113"/>
      <c r="O89" s="113"/>
      <c r="P89" s="35"/>
      <c r="Q89" s="35"/>
      <c r="R89" s="35"/>
      <c r="S89" s="35"/>
      <c r="T89" s="35"/>
      <c r="U89" s="114"/>
      <c r="V89" s="35"/>
      <c r="W89" s="35" t="s">
        <v>111</v>
      </c>
    </row>
    <row r="90" spans="1:23" ht="12.75">
      <c r="A90" s="64" t="s">
        <v>106</v>
      </c>
      <c r="B90" s="117" t="s">
        <v>107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113"/>
      <c r="N90" s="113"/>
      <c r="O90" s="113"/>
      <c r="P90" s="35"/>
      <c r="Q90" s="35"/>
      <c r="R90" s="35"/>
      <c r="S90" s="35"/>
      <c r="T90" s="35"/>
      <c r="U90" s="114"/>
      <c r="V90" s="35"/>
      <c r="W90" s="35" t="s">
        <v>112</v>
      </c>
    </row>
    <row r="91" spans="1:23" ht="33" customHeight="1">
      <c r="A91" s="336" t="s">
        <v>239</v>
      </c>
      <c r="B91" s="337"/>
      <c r="C91" s="337"/>
      <c r="D91" s="337"/>
      <c r="E91" s="337"/>
      <c r="F91" s="337"/>
      <c r="G91" s="337"/>
      <c r="H91" s="337"/>
      <c r="I91" s="337"/>
      <c r="J91" s="337"/>
      <c r="K91" s="338"/>
      <c r="L91" s="339" t="s">
        <v>103</v>
      </c>
      <c r="M91" s="320" t="s">
        <v>108</v>
      </c>
      <c r="N91" s="321"/>
      <c r="O91" s="322"/>
      <c r="P91" s="291">
        <v>12</v>
      </c>
      <c r="Q91" s="291">
        <v>12</v>
      </c>
      <c r="R91" s="291">
        <v>16</v>
      </c>
      <c r="S91" s="291" t="s">
        <v>228</v>
      </c>
      <c r="T91" s="291">
        <v>14</v>
      </c>
      <c r="U91" s="292">
        <v>14</v>
      </c>
      <c r="V91" s="291">
        <v>14</v>
      </c>
      <c r="W91" s="291">
        <v>16</v>
      </c>
    </row>
    <row r="92" spans="1:23" ht="12.75">
      <c r="A92" s="340" t="s">
        <v>113</v>
      </c>
      <c r="B92" s="341"/>
      <c r="C92" s="341"/>
      <c r="D92" s="341"/>
      <c r="E92" s="341"/>
      <c r="F92" s="341"/>
      <c r="G92" s="341"/>
      <c r="H92" s="341"/>
      <c r="I92" s="341"/>
      <c r="J92" s="341"/>
      <c r="K92" s="342"/>
      <c r="L92" s="339"/>
      <c r="M92" s="320" t="s">
        <v>184</v>
      </c>
      <c r="N92" s="321"/>
      <c r="O92" s="322"/>
      <c r="P92" s="291"/>
      <c r="Q92" s="291"/>
      <c r="R92" s="291">
        <v>1</v>
      </c>
      <c r="S92" s="291">
        <v>2</v>
      </c>
      <c r="T92" s="291"/>
      <c r="U92" s="292">
        <v>2</v>
      </c>
      <c r="V92" s="291"/>
      <c r="W92" s="291"/>
    </row>
    <row r="93" spans="1:23" ht="12.75">
      <c r="A93" s="311" t="s">
        <v>115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3"/>
      <c r="L93" s="339"/>
      <c r="M93" s="314" t="s">
        <v>185</v>
      </c>
      <c r="N93" s="315"/>
      <c r="O93" s="316"/>
      <c r="P93" s="291"/>
      <c r="Q93" s="291"/>
      <c r="R93" s="291"/>
      <c r="S93" s="291"/>
      <c r="T93" s="291">
        <v>1</v>
      </c>
      <c r="U93" s="292">
        <v>5</v>
      </c>
      <c r="V93" s="291">
        <v>3</v>
      </c>
      <c r="W93" s="291">
        <v>4</v>
      </c>
    </row>
    <row r="94" spans="1:23" ht="12.75">
      <c r="A94" s="317" t="s">
        <v>114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9"/>
      <c r="L94" s="339"/>
      <c r="M94" s="320" t="s">
        <v>109</v>
      </c>
      <c r="N94" s="321"/>
      <c r="O94" s="322"/>
      <c r="P94" s="291"/>
      <c r="Q94" s="291">
        <v>3</v>
      </c>
      <c r="R94" s="291"/>
      <c r="S94" s="291">
        <v>2</v>
      </c>
      <c r="T94" s="291">
        <v>1</v>
      </c>
      <c r="U94" s="292">
        <v>4</v>
      </c>
      <c r="V94" s="291">
        <v>3</v>
      </c>
      <c r="W94" s="291">
        <v>3</v>
      </c>
    </row>
    <row r="95" spans="1:23" ht="12.75">
      <c r="A95" s="293"/>
      <c r="B95" s="294"/>
      <c r="C95" s="294"/>
      <c r="D95" s="294"/>
      <c r="E95" s="294"/>
      <c r="F95" s="294"/>
      <c r="G95" s="294"/>
      <c r="H95" s="294"/>
      <c r="I95" s="294"/>
      <c r="J95" s="294"/>
      <c r="K95" s="295"/>
      <c r="L95" s="339"/>
      <c r="M95" s="320" t="s">
        <v>110</v>
      </c>
      <c r="N95" s="321"/>
      <c r="O95" s="322"/>
      <c r="P95" s="291"/>
      <c r="Q95" s="291">
        <v>7</v>
      </c>
      <c r="R95" s="291"/>
      <c r="S95" s="291">
        <v>7</v>
      </c>
      <c r="T95" s="291">
        <v>2</v>
      </c>
      <c r="U95" s="292">
        <v>6</v>
      </c>
      <c r="V95" s="291"/>
      <c r="W95" s="291">
        <v>5</v>
      </c>
    </row>
    <row r="96" spans="1:23" ht="12.75">
      <c r="A96" s="323" t="s">
        <v>238</v>
      </c>
      <c r="B96" s="324"/>
      <c r="C96" s="324"/>
      <c r="D96" s="324"/>
      <c r="E96" s="324"/>
      <c r="F96" s="324"/>
      <c r="G96" s="324"/>
      <c r="H96" s="324"/>
      <c r="I96" s="324"/>
      <c r="J96" s="324"/>
      <c r="K96" s="325"/>
      <c r="L96" s="339"/>
      <c r="M96" s="296"/>
      <c r="N96" s="297" t="s">
        <v>209</v>
      </c>
      <c r="O96" s="298"/>
      <c r="P96" s="291"/>
      <c r="Q96" s="291">
        <v>2</v>
      </c>
      <c r="R96" s="291">
        <v>3</v>
      </c>
      <c r="S96" s="291"/>
      <c r="T96" s="291"/>
      <c r="U96" s="292"/>
      <c r="V96" s="291"/>
      <c r="W96" s="291">
        <v>5</v>
      </c>
    </row>
  </sheetData>
  <sheetProtection/>
  <mergeCells count="49">
    <mergeCell ref="A94:K94"/>
    <mergeCell ref="M94:O94"/>
    <mergeCell ref="M95:O95"/>
    <mergeCell ref="A96:K96"/>
    <mergeCell ref="X79:X83"/>
    <mergeCell ref="B83:B85"/>
    <mergeCell ref="J87:L87"/>
    <mergeCell ref="A91:K91"/>
    <mergeCell ref="L91:L96"/>
    <mergeCell ref="M91:O91"/>
    <mergeCell ref="A92:K92"/>
    <mergeCell ref="M92:O92"/>
    <mergeCell ref="A93:K93"/>
    <mergeCell ref="M93:O93"/>
    <mergeCell ref="J4:J5"/>
    <mergeCell ref="M4:M5"/>
    <mergeCell ref="N4:O4"/>
    <mergeCell ref="C78:J78"/>
    <mergeCell ref="C79:L81"/>
    <mergeCell ref="P5:W5"/>
    <mergeCell ref="A79:A81"/>
    <mergeCell ref="B79:B81"/>
    <mergeCell ref="N79:N81"/>
    <mergeCell ref="O79:O81"/>
    <mergeCell ref="C29:J29"/>
    <mergeCell ref="C28:W28"/>
    <mergeCell ref="C76:J76"/>
    <mergeCell ref="C77:J77"/>
    <mergeCell ref="J63:J64"/>
    <mergeCell ref="P3:Q3"/>
    <mergeCell ref="T3:U3"/>
    <mergeCell ref="V3:W3"/>
    <mergeCell ref="C4:C5"/>
    <mergeCell ref="D4:D5"/>
    <mergeCell ref="E4:E5"/>
    <mergeCell ref="F4:F5"/>
    <mergeCell ref="G4:G5"/>
    <mergeCell ref="H4:H5"/>
    <mergeCell ref="I4:I5"/>
    <mergeCell ref="A1:W1"/>
    <mergeCell ref="C2:J2"/>
    <mergeCell ref="K2:O2"/>
    <mergeCell ref="P2:W2"/>
    <mergeCell ref="A3:A5"/>
    <mergeCell ref="B3:B4"/>
    <mergeCell ref="C3:J3"/>
    <mergeCell ref="K3:K5"/>
    <mergeCell ref="L3:L5"/>
    <mergeCell ref="M3:O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rowBreaks count="3" manualBreakCount="3">
    <brk id="27" max="255" man="1"/>
    <brk id="48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L23" sqref="L23"/>
    </sheetView>
  </sheetViews>
  <sheetFormatPr defaultColWidth="9.140625" defaultRowHeight="12.75"/>
  <cols>
    <col min="1" max="1" width="11.7109375" style="0" customWidth="1"/>
    <col min="2" max="2" width="23.28125" style="0" customWidth="1"/>
    <col min="3" max="3" width="16.140625" style="1" customWidth="1"/>
    <col min="4" max="4" width="16.421875" style="0" bestFit="1" customWidth="1"/>
    <col min="5" max="5" width="17.00390625" style="1" customWidth="1"/>
    <col min="6" max="6" width="20.140625" style="0" customWidth="1"/>
    <col min="7" max="7" width="12.421875" style="0" customWidth="1"/>
  </cols>
  <sheetData>
    <row r="1" spans="1:9" s="122" customFormat="1" ht="52.5" customHeight="1">
      <c r="A1" s="379" t="s">
        <v>265</v>
      </c>
      <c r="B1" s="379"/>
      <c r="C1" s="379"/>
      <c r="D1" s="379"/>
      <c r="E1" s="379"/>
      <c r="F1" s="379"/>
      <c r="G1" s="379"/>
      <c r="H1" s="379"/>
      <c r="I1" s="379"/>
    </row>
    <row r="2" spans="1:9" s="129" customFormat="1" ht="40.5" customHeight="1">
      <c r="A2" s="385" t="s">
        <v>124</v>
      </c>
      <c r="B2" s="380" t="s">
        <v>119</v>
      </c>
      <c r="C2" s="380" t="s">
        <v>72</v>
      </c>
      <c r="D2" s="382" t="s">
        <v>120</v>
      </c>
      <c r="E2" s="383"/>
      <c r="F2" s="384" t="s">
        <v>121</v>
      </c>
      <c r="G2" s="384" t="s">
        <v>107</v>
      </c>
      <c r="H2" s="384" t="s">
        <v>122</v>
      </c>
      <c r="I2" s="384" t="s">
        <v>123</v>
      </c>
    </row>
    <row r="3" spans="1:9" s="129" customFormat="1" ht="89.25" customHeight="1">
      <c r="A3" s="386"/>
      <c r="B3" s="381"/>
      <c r="C3" s="381"/>
      <c r="D3" s="130" t="s">
        <v>56</v>
      </c>
      <c r="E3" s="131" t="s">
        <v>57</v>
      </c>
      <c r="F3" s="384"/>
      <c r="G3" s="384"/>
      <c r="H3" s="384"/>
      <c r="I3" s="384"/>
    </row>
    <row r="4" spans="1:9" s="56" customFormat="1" ht="15">
      <c r="A4" s="123">
        <v>1</v>
      </c>
      <c r="B4" s="123">
        <v>2</v>
      </c>
      <c r="C4" s="124">
        <v>3</v>
      </c>
      <c r="D4" s="123">
        <v>4</v>
      </c>
      <c r="E4" s="125">
        <v>5</v>
      </c>
      <c r="F4" s="57">
        <v>6</v>
      </c>
      <c r="G4" s="57">
        <v>7</v>
      </c>
      <c r="H4" s="57">
        <v>8</v>
      </c>
      <c r="I4" s="57">
        <v>9</v>
      </c>
    </row>
    <row r="5" spans="1:9" s="56" customFormat="1" ht="15">
      <c r="A5" s="57" t="s">
        <v>50</v>
      </c>
      <c r="B5" s="37">
        <v>39</v>
      </c>
      <c r="D5" s="57"/>
      <c r="E5" s="37"/>
      <c r="F5" s="57">
        <v>2</v>
      </c>
      <c r="G5" s="57"/>
      <c r="H5" s="57">
        <v>11</v>
      </c>
      <c r="I5" s="57">
        <f>SUM(B5:H5)</f>
        <v>52</v>
      </c>
    </row>
    <row r="6" spans="1:9" s="56" customFormat="1" ht="19.5" customHeight="1">
      <c r="A6" s="57" t="s">
        <v>51</v>
      </c>
      <c r="B6" s="57">
        <v>37</v>
      </c>
      <c r="C6" s="37">
        <v>3</v>
      </c>
      <c r="D6" s="126"/>
      <c r="E6" s="37"/>
      <c r="F6" s="57">
        <v>1</v>
      </c>
      <c r="G6" s="57"/>
      <c r="H6" s="57">
        <v>11</v>
      </c>
      <c r="I6" s="57">
        <f>SUM(B6:H6)</f>
        <v>52</v>
      </c>
    </row>
    <row r="7" spans="1:9" s="56" customFormat="1" ht="15">
      <c r="A7" s="57" t="s">
        <v>52</v>
      </c>
      <c r="B7" s="57">
        <v>32</v>
      </c>
      <c r="C7" s="127">
        <v>2</v>
      </c>
      <c r="D7" s="126">
        <v>6</v>
      </c>
      <c r="E7" s="37"/>
      <c r="F7" s="57">
        <v>2</v>
      </c>
      <c r="G7" s="57"/>
      <c r="H7" s="57">
        <v>10</v>
      </c>
      <c r="I7" s="57">
        <f>SUM(B7:H7)</f>
        <v>52</v>
      </c>
    </row>
    <row r="8" spans="1:9" s="56" customFormat="1" ht="15">
      <c r="A8" s="57" t="s">
        <v>53</v>
      </c>
      <c r="B8" s="57">
        <v>26</v>
      </c>
      <c r="C8" s="37"/>
      <c r="D8" s="57">
        <v>3</v>
      </c>
      <c r="E8" s="37">
        <v>4</v>
      </c>
      <c r="F8" s="57">
        <v>2</v>
      </c>
      <c r="G8" s="57">
        <v>6</v>
      </c>
      <c r="H8" s="57">
        <v>2</v>
      </c>
      <c r="I8" s="57">
        <f>SUM(B8:H8)</f>
        <v>43</v>
      </c>
    </row>
    <row r="9" spans="1:9" s="132" customFormat="1" ht="15">
      <c r="A9" s="128" t="s">
        <v>103</v>
      </c>
      <c r="B9" s="128">
        <f aca="true" t="shared" si="0" ref="B9:I9">SUM(B5:B8)</f>
        <v>134</v>
      </c>
      <c r="C9" s="128">
        <f t="shared" si="0"/>
        <v>5</v>
      </c>
      <c r="D9" s="128">
        <f t="shared" si="0"/>
        <v>9</v>
      </c>
      <c r="E9" s="128">
        <f t="shared" si="0"/>
        <v>4</v>
      </c>
      <c r="F9" s="128">
        <f t="shared" si="0"/>
        <v>7</v>
      </c>
      <c r="G9" s="128">
        <f t="shared" si="0"/>
        <v>6</v>
      </c>
      <c r="H9" s="128">
        <f t="shared" si="0"/>
        <v>34</v>
      </c>
      <c r="I9" s="128">
        <f t="shared" si="0"/>
        <v>199</v>
      </c>
    </row>
  </sheetData>
  <sheetProtection/>
  <mergeCells count="9">
    <mergeCell ref="A1:I1"/>
    <mergeCell ref="B2:B3"/>
    <mergeCell ref="C2:C3"/>
    <mergeCell ref="D2:E2"/>
    <mergeCell ref="F2:F3"/>
    <mergeCell ref="G2:G3"/>
    <mergeCell ref="H2:H3"/>
    <mergeCell ref="I2:I3"/>
    <mergeCell ref="A2:A3"/>
  </mergeCells>
  <printOptions/>
  <pageMargins left="0.51" right="0.3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25.00390625" style="36" bestFit="1" customWidth="1"/>
    <col min="2" max="2" width="17.57421875" style="36" customWidth="1"/>
    <col min="3" max="3" width="12.140625" style="36" bestFit="1" customWidth="1"/>
    <col min="4" max="4" width="18.421875" style="36" customWidth="1"/>
    <col min="5" max="5" width="13.28125" style="36" bestFit="1" customWidth="1"/>
    <col min="6" max="6" width="9.7109375" style="120" customWidth="1"/>
  </cols>
  <sheetData>
    <row r="1" spans="1:6" s="39" customFormat="1" ht="18">
      <c r="A1" s="387" t="s">
        <v>10</v>
      </c>
      <c r="B1" s="387"/>
      <c r="C1" s="387"/>
      <c r="D1" s="387"/>
      <c r="E1" s="387"/>
      <c r="F1" s="387"/>
    </row>
    <row r="2" spans="1:6" ht="46.5">
      <c r="A2" s="37" t="s">
        <v>62</v>
      </c>
      <c r="B2" s="37" t="s">
        <v>64</v>
      </c>
      <c r="C2" s="37" t="s">
        <v>58</v>
      </c>
      <c r="D2" s="37" t="s">
        <v>61</v>
      </c>
      <c r="E2" s="37" t="s">
        <v>63</v>
      </c>
      <c r="F2" s="119" t="s">
        <v>60</v>
      </c>
    </row>
    <row r="3" spans="1:6" ht="110.25" customHeight="1">
      <c r="A3" s="37" t="s">
        <v>139</v>
      </c>
      <c r="B3" s="37" t="s">
        <v>266</v>
      </c>
      <c r="C3" s="37" t="s">
        <v>56</v>
      </c>
      <c r="D3" s="37" t="s">
        <v>73</v>
      </c>
      <c r="E3" s="37">
        <v>2</v>
      </c>
      <c r="F3" s="119" t="s">
        <v>67</v>
      </c>
    </row>
    <row r="4" spans="1:6" ht="15">
      <c r="A4" s="37"/>
      <c r="B4" s="37"/>
      <c r="C4" s="37"/>
      <c r="D4" s="37"/>
      <c r="E4" s="37">
        <v>3</v>
      </c>
      <c r="F4" s="119" t="s">
        <v>65</v>
      </c>
    </row>
    <row r="5" spans="1:6" ht="108">
      <c r="A5" s="37" t="s">
        <v>140</v>
      </c>
      <c r="B5" s="37"/>
      <c r="C5" s="37" t="s">
        <v>55</v>
      </c>
      <c r="D5" s="37" t="s">
        <v>221</v>
      </c>
      <c r="E5" s="37">
        <v>1</v>
      </c>
      <c r="F5" s="119" t="s">
        <v>118</v>
      </c>
    </row>
    <row r="6" spans="1:6" ht="61.5">
      <c r="A6" s="124"/>
      <c r="B6" s="37" t="s">
        <v>267</v>
      </c>
      <c r="C6" s="37" t="s">
        <v>55</v>
      </c>
      <c r="D6" s="37" t="s">
        <v>75</v>
      </c>
      <c r="E6" s="37">
        <v>1</v>
      </c>
      <c r="F6" s="119" t="s">
        <v>67</v>
      </c>
    </row>
    <row r="7" spans="1:6" ht="15">
      <c r="A7" s="37"/>
      <c r="B7" s="37"/>
      <c r="C7" s="37" t="s">
        <v>55</v>
      </c>
      <c r="D7" s="37" t="s">
        <v>142</v>
      </c>
      <c r="E7" s="37">
        <v>1</v>
      </c>
      <c r="F7" s="119" t="s">
        <v>54</v>
      </c>
    </row>
    <row r="8" spans="1:6" ht="62.25" customHeight="1">
      <c r="A8" s="37"/>
      <c r="B8" s="37"/>
      <c r="C8" s="36" t="s">
        <v>56</v>
      </c>
      <c r="D8" s="37" t="s">
        <v>76</v>
      </c>
      <c r="E8" s="37">
        <v>1</v>
      </c>
      <c r="F8" s="119" t="s">
        <v>68</v>
      </c>
    </row>
    <row r="9" spans="1:6" ht="61.5">
      <c r="A9" s="37"/>
      <c r="B9" s="37"/>
      <c r="C9" s="37" t="s">
        <v>56</v>
      </c>
      <c r="D9" s="37" t="s">
        <v>77</v>
      </c>
      <c r="E9" s="37">
        <v>3</v>
      </c>
      <c r="F9" s="119" t="s">
        <v>67</v>
      </c>
    </row>
    <row r="10" spans="1:6" ht="15">
      <c r="A10" s="37"/>
      <c r="B10" s="37"/>
      <c r="C10" s="37"/>
      <c r="D10" s="37"/>
      <c r="E10" s="37"/>
      <c r="F10" s="119"/>
    </row>
    <row r="11" spans="1:6" ht="15">
      <c r="A11" s="37"/>
      <c r="B11" s="37"/>
      <c r="C11" s="37"/>
      <c r="D11" s="37"/>
      <c r="E11" s="37"/>
      <c r="F11" s="119"/>
    </row>
    <row r="12" spans="1:6" ht="93">
      <c r="A12" s="37" t="s">
        <v>141</v>
      </c>
      <c r="B12" s="37" t="s">
        <v>268</v>
      </c>
      <c r="C12" s="37" t="s">
        <v>55</v>
      </c>
      <c r="D12" s="37" t="s">
        <v>78</v>
      </c>
      <c r="E12" s="37">
        <v>1</v>
      </c>
      <c r="F12" s="119" t="s">
        <v>54</v>
      </c>
    </row>
    <row r="13" spans="1:6" ht="49.5" customHeight="1">
      <c r="A13" s="37"/>
      <c r="B13" s="37"/>
      <c r="C13" s="37"/>
      <c r="D13" s="37" t="s">
        <v>208</v>
      </c>
      <c r="E13" s="37">
        <v>1</v>
      </c>
      <c r="F13" s="119" t="s">
        <v>67</v>
      </c>
    </row>
    <row r="14" spans="1:6" ht="15">
      <c r="A14" s="38" t="s">
        <v>59</v>
      </c>
      <c r="B14" s="37"/>
      <c r="C14" s="37"/>
      <c r="D14" s="37"/>
      <c r="E14" s="38">
        <f>SUM(E3:E13)</f>
        <v>14</v>
      </c>
      <c r="F14" s="121"/>
    </row>
    <row r="15" spans="1:6" ht="46.5">
      <c r="A15" s="37"/>
      <c r="B15" s="37"/>
      <c r="C15" s="37" t="s">
        <v>57</v>
      </c>
      <c r="D15" s="37" t="s">
        <v>74</v>
      </c>
      <c r="E15" s="37">
        <v>4</v>
      </c>
      <c r="F15" s="119" t="s">
        <v>66</v>
      </c>
    </row>
  </sheetData>
  <sheetProtection/>
  <mergeCells count="1">
    <mergeCell ref="A1:F1"/>
  </mergeCells>
  <printOptions/>
  <pageMargins left="0.71" right="0.17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pane ySplit="3" topLeftCell="A37" activePane="bottomLeft" state="frozen"/>
      <selection pane="topLeft" activeCell="A1" sqref="A1"/>
      <selection pane="bottomLeft" activeCell="M51" sqref="M51"/>
    </sheetView>
  </sheetViews>
  <sheetFormatPr defaultColWidth="9.140625" defaultRowHeight="12.75"/>
  <cols>
    <col min="1" max="1" width="11.57421875" style="0" bestFit="1" customWidth="1"/>
    <col min="2" max="2" width="42.28125" style="1" customWidth="1"/>
    <col min="3" max="3" width="10.7109375" style="0" customWidth="1"/>
    <col min="4" max="4" width="10.140625" style="0" customWidth="1"/>
    <col min="5" max="5" width="12.140625" style="0" customWidth="1"/>
    <col min="6" max="6" width="12.28125" style="0" customWidth="1"/>
    <col min="7" max="7" width="10.7109375" style="0" customWidth="1"/>
    <col min="8" max="8" width="13.140625" style="0" customWidth="1"/>
    <col min="9" max="9" width="10.28125" style="0" customWidth="1"/>
  </cols>
  <sheetData>
    <row r="1" spans="1:8" ht="42" customHeight="1">
      <c r="A1" s="404" t="s">
        <v>186</v>
      </c>
      <c r="B1" s="405"/>
      <c r="C1" s="405"/>
      <c r="D1" s="405"/>
      <c r="E1" s="405"/>
      <c r="F1" s="405"/>
      <c r="G1" s="405"/>
      <c r="H1" s="405"/>
    </row>
    <row r="2" spans="1:8" ht="12">
      <c r="A2" s="134"/>
      <c r="B2" s="135"/>
      <c r="C2" s="406" t="s">
        <v>125</v>
      </c>
      <c r="D2" s="406"/>
      <c r="E2" s="406" t="s">
        <v>127</v>
      </c>
      <c r="F2" s="406"/>
      <c r="G2" s="403" t="s">
        <v>136</v>
      </c>
      <c r="H2" s="403"/>
    </row>
    <row r="3" spans="1:8" ht="12">
      <c r="A3" s="134" t="s">
        <v>71</v>
      </c>
      <c r="B3" s="134" t="s">
        <v>126</v>
      </c>
      <c r="C3" s="134" t="s">
        <v>138</v>
      </c>
      <c r="D3" s="134" t="s">
        <v>137</v>
      </c>
      <c r="E3" s="134" t="s">
        <v>138</v>
      </c>
      <c r="F3" s="134" t="s">
        <v>137</v>
      </c>
      <c r="G3" s="148" t="s">
        <v>138</v>
      </c>
      <c r="H3" s="148" t="s">
        <v>137</v>
      </c>
    </row>
    <row r="4" spans="1:8" ht="26.25" thickBot="1">
      <c r="A4" s="9" t="s">
        <v>2</v>
      </c>
      <c r="B4" s="43" t="s">
        <v>3</v>
      </c>
      <c r="C4" s="134"/>
      <c r="D4" s="134"/>
      <c r="E4" s="134"/>
      <c r="F4" s="35"/>
      <c r="G4" s="35"/>
      <c r="H4" s="35"/>
    </row>
    <row r="5" spans="1:8" ht="13.5" thickBot="1">
      <c r="A5" s="11" t="s">
        <v>4</v>
      </c>
      <c r="B5" s="44" t="s">
        <v>5</v>
      </c>
      <c r="C5" s="134">
        <f>SUM(H12)</f>
        <v>0</v>
      </c>
      <c r="D5" s="134">
        <v>48</v>
      </c>
      <c r="E5" s="134">
        <v>74</v>
      </c>
      <c r="F5" s="35">
        <v>50</v>
      </c>
      <c r="G5" s="35">
        <f>F5-D5</f>
        <v>2</v>
      </c>
      <c r="H5" s="35">
        <f aca="true" t="shared" si="0" ref="H5:H11">F5-D5</f>
        <v>2</v>
      </c>
    </row>
    <row r="6" spans="1:8" ht="13.5" thickBot="1">
      <c r="A6" s="15" t="s">
        <v>6</v>
      </c>
      <c r="B6" s="4" t="s">
        <v>33</v>
      </c>
      <c r="C6" s="134"/>
      <c r="D6" s="134">
        <v>48</v>
      </c>
      <c r="E6" s="134">
        <v>74</v>
      </c>
      <c r="F6" s="35">
        <v>50</v>
      </c>
      <c r="G6" s="35">
        <f>F6-D6</f>
        <v>2</v>
      </c>
      <c r="H6" s="35">
        <f t="shared" si="0"/>
        <v>2</v>
      </c>
    </row>
    <row r="7" spans="1:8" ht="13.5" thickBot="1">
      <c r="A7" s="15" t="s">
        <v>7</v>
      </c>
      <c r="B7" s="4" t="s">
        <v>34</v>
      </c>
      <c r="C7" s="134"/>
      <c r="D7" s="134">
        <v>48</v>
      </c>
      <c r="E7" s="134">
        <v>78</v>
      </c>
      <c r="F7" s="35">
        <v>52</v>
      </c>
      <c r="G7" s="35">
        <f>F7-D7</f>
        <v>4</v>
      </c>
      <c r="H7" s="35">
        <f t="shared" si="0"/>
        <v>4</v>
      </c>
    </row>
    <row r="8" spans="1:8" ht="13.5" thickBot="1">
      <c r="A8" s="15" t="s">
        <v>9</v>
      </c>
      <c r="B8" s="4" t="s">
        <v>8</v>
      </c>
      <c r="C8" s="134"/>
      <c r="D8" s="134">
        <v>190</v>
      </c>
      <c r="E8" s="134">
        <v>266</v>
      </c>
      <c r="F8" s="35">
        <v>191</v>
      </c>
      <c r="G8" s="35">
        <f>F8-D8</f>
        <v>1</v>
      </c>
      <c r="H8" s="35">
        <f t="shared" si="0"/>
        <v>1</v>
      </c>
    </row>
    <row r="9" spans="1:8" ht="13.5" thickBot="1">
      <c r="A9" s="15" t="s">
        <v>35</v>
      </c>
      <c r="B9" s="4" t="s">
        <v>10</v>
      </c>
      <c r="C9" s="134"/>
      <c r="D9" s="134">
        <v>190</v>
      </c>
      <c r="E9" s="134">
        <v>363</v>
      </c>
      <c r="F9" s="35">
        <v>191</v>
      </c>
      <c r="G9" s="35">
        <f>F9-D9</f>
        <v>1</v>
      </c>
      <c r="H9" s="35">
        <f t="shared" si="0"/>
        <v>1</v>
      </c>
    </row>
    <row r="10" spans="1:8" ht="13.5" thickBot="1">
      <c r="A10" s="15" t="s">
        <v>95</v>
      </c>
      <c r="B10" s="4" t="s">
        <v>96</v>
      </c>
      <c r="C10" s="134"/>
      <c r="D10" s="134"/>
      <c r="E10" s="134">
        <v>42</v>
      </c>
      <c r="F10" s="35">
        <v>32</v>
      </c>
      <c r="G10" s="35"/>
      <c r="H10" s="35">
        <f t="shared" si="0"/>
        <v>32</v>
      </c>
    </row>
    <row r="11" spans="1:8" s="137" customFormat="1" ht="12.75">
      <c r="A11" s="136" t="s">
        <v>59</v>
      </c>
      <c r="B11" s="136"/>
      <c r="C11" s="136">
        <v>786</v>
      </c>
      <c r="D11" s="136">
        <f>SUM(D5:D10)</f>
        <v>524</v>
      </c>
      <c r="E11" s="136">
        <f>SUM(E5:E10)</f>
        <v>897</v>
      </c>
      <c r="F11" s="136">
        <f>SUM(F5:F10)</f>
        <v>566</v>
      </c>
      <c r="G11" s="136">
        <f>E11-C11</f>
        <v>111</v>
      </c>
      <c r="H11" s="136">
        <f t="shared" si="0"/>
        <v>42</v>
      </c>
    </row>
    <row r="12" spans="1:8" ht="26.25" thickBot="1">
      <c r="A12" s="16" t="s">
        <v>11</v>
      </c>
      <c r="B12" s="7" t="s">
        <v>12</v>
      </c>
      <c r="C12" s="134">
        <v>186</v>
      </c>
      <c r="D12" s="134">
        <v>124</v>
      </c>
      <c r="E12" s="134"/>
      <c r="F12" s="35"/>
      <c r="G12" s="35"/>
      <c r="H12" s="35"/>
    </row>
    <row r="13" spans="1:8" ht="13.5" thickBot="1">
      <c r="A13" s="18" t="s">
        <v>13</v>
      </c>
      <c r="B13" s="12" t="s">
        <v>36</v>
      </c>
      <c r="C13" s="134"/>
      <c r="D13" s="134"/>
      <c r="E13" s="134">
        <v>77</v>
      </c>
      <c r="F13" s="134">
        <v>58</v>
      </c>
      <c r="G13" s="35"/>
      <c r="H13" s="35"/>
    </row>
    <row r="14" spans="1:8" ht="39" thickBot="1">
      <c r="A14" s="19" t="s">
        <v>14</v>
      </c>
      <c r="B14" s="4" t="s">
        <v>37</v>
      </c>
      <c r="C14" s="134"/>
      <c r="D14" s="134"/>
      <c r="E14" s="134">
        <v>111</v>
      </c>
      <c r="F14" s="134">
        <v>74</v>
      </c>
      <c r="G14" s="35"/>
      <c r="H14" s="35"/>
    </row>
    <row r="15" spans="1:8" ht="12.75">
      <c r="A15" s="103"/>
      <c r="B15" s="103" t="s">
        <v>69</v>
      </c>
      <c r="C15" s="136">
        <f>SUM(C12:C14)</f>
        <v>186</v>
      </c>
      <c r="D15" s="136">
        <f>SUM(D12:D14)</f>
        <v>124</v>
      </c>
      <c r="E15" s="136">
        <f>SUM(E13:E14)</f>
        <v>188</v>
      </c>
      <c r="F15" s="136">
        <f>SUM(F13:F14)</f>
        <v>132</v>
      </c>
      <c r="G15" s="136">
        <f>E15-C15</f>
        <v>2</v>
      </c>
      <c r="H15" s="136">
        <f>F15-D15</f>
        <v>8</v>
      </c>
    </row>
    <row r="16" spans="1:8" ht="13.5" thickBot="1">
      <c r="A16" s="16" t="s">
        <v>15</v>
      </c>
      <c r="B16" s="7" t="s">
        <v>16</v>
      </c>
      <c r="C16" s="139"/>
      <c r="D16" s="139"/>
      <c r="E16" s="139"/>
      <c r="F16" s="138"/>
      <c r="G16" s="149"/>
      <c r="H16" s="149"/>
    </row>
    <row r="17" spans="1:8" ht="13.5" thickBot="1">
      <c r="A17" s="16" t="s">
        <v>17</v>
      </c>
      <c r="B17" s="20" t="s">
        <v>18</v>
      </c>
      <c r="C17" s="134"/>
      <c r="D17" s="134"/>
      <c r="E17" s="134"/>
      <c r="F17" s="35"/>
      <c r="G17" s="149"/>
      <c r="H17" s="149"/>
    </row>
    <row r="18" spans="1:8" ht="13.5" thickBot="1">
      <c r="A18" s="19" t="s">
        <v>19</v>
      </c>
      <c r="B18" s="4" t="s">
        <v>38</v>
      </c>
      <c r="C18" s="134"/>
      <c r="D18" s="134"/>
      <c r="E18" s="134">
        <v>252</v>
      </c>
      <c r="F18" s="35">
        <v>172</v>
      </c>
      <c r="G18" s="149"/>
      <c r="H18" s="149"/>
    </row>
    <row r="19" spans="1:8" ht="13.5" thickBot="1">
      <c r="A19" s="19" t="s">
        <v>20</v>
      </c>
      <c r="B19" s="4" t="s">
        <v>39</v>
      </c>
      <c r="C19" s="134"/>
      <c r="D19" s="134"/>
      <c r="E19" s="134">
        <v>218</v>
      </c>
      <c r="F19" s="35">
        <v>146</v>
      </c>
      <c r="G19" s="149"/>
      <c r="H19" s="149"/>
    </row>
    <row r="20" spans="1:8" ht="13.5" thickBot="1">
      <c r="A20" s="19" t="s">
        <v>21</v>
      </c>
      <c r="B20" s="4" t="s">
        <v>143</v>
      </c>
      <c r="C20" s="134"/>
      <c r="D20" s="134"/>
      <c r="E20" s="134">
        <v>174</v>
      </c>
      <c r="F20" s="35">
        <v>116</v>
      </c>
      <c r="G20" s="149"/>
      <c r="H20" s="149"/>
    </row>
    <row r="21" spans="1:8" ht="13.5" thickBot="1">
      <c r="A21" s="19" t="s">
        <v>22</v>
      </c>
      <c r="B21" s="4" t="s">
        <v>144</v>
      </c>
      <c r="C21" s="134"/>
      <c r="D21" s="134"/>
      <c r="E21" s="134">
        <v>222</v>
      </c>
      <c r="F21" s="35">
        <v>148</v>
      </c>
      <c r="G21" s="149"/>
      <c r="H21" s="149"/>
    </row>
    <row r="22" spans="1:8" ht="13.5" thickBot="1">
      <c r="A22" s="19" t="s">
        <v>23</v>
      </c>
      <c r="B22" s="4" t="s">
        <v>147</v>
      </c>
      <c r="C22" s="134"/>
      <c r="D22" s="134"/>
      <c r="E22" s="134">
        <v>68</v>
      </c>
      <c r="F22" s="35">
        <v>45</v>
      </c>
      <c r="G22" s="149"/>
      <c r="H22" s="149"/>
    </row>
    <row r="23" spans="1:8" ht="26.25" thickBot="1">
      <c r="A23" s="19" t="s">
        <v>145</v>
      </c>
      <c r="B23" s="4" t="s">
        <v>148</v>
      </c>
      <c r="C23" s="134"/>
      <c r="D23" s="134"/>
      <c r="E23" s="134">
        <v>147</v>
      </c>
      <c r="F23" s="35">
        <v>98</v>
      </c>
      <c r="G23" s="149"/>
      <c r="H23" s="149"/>
    </row>
    <row r="24" spans="1:8" ht="13.5" thickBot="1">
      <c r="A24" s="19" t="s">
        <v>146</v>
      </c>
      <c r="B24" s="4" t="s">
        <v>149</v>
      </c>
      <c r="C24" s="134"/>
      <c r="D24" s="134"/>
      <c r="E24" s="134">
        <v>67</v>
      </c>
      <c r="F24" s="35">
        <v>45</v>
      </c>
      <c r="G24" s="149"/>
      <c r="H24" s="149"/>
    </row>
    <row r="25" spans="1:8" ht="26.25" thickBot="1">
      <c r="A25" s="19" t="s">
        <v>154</v>
      </c>
      <c r="B25" s="4" t="s">
        <v>160</v>
      </c>
      <c r="C25" s="134"/>
      <c r="D25" s="134"/>
      <c r="E25" s="134"/>
      <c r="F25" s="35"/>
      <c r="G25" s="149"/>
      <c r="H25" s="149"/>
    </row>
    <row r="26" spans="1:8" ht="13.5" thickBot="1">
      <c r="A26" s="19" t="s">
        <v>155</v>
      </c>
      <c r="B26" s="4" t="s">
        <v>150</v>
      </c>
      <c r="C26" s="134"/>
      <c r="D26" s="134"/>
      <c r="E26" s="134">
        <v>314</v>
      </c>
      <c r="F26" s="35">
        <v>214</v>
      </c>
      <c r="G26" s="149"/>
      <c r="H26" s="149"/>
    </row>
    <row r="27" spans="1:8" ht="13.5" thickBot="1">
      <c r="A27" s="19" t="s">
        <v>156</v>
      </c>
      <c r="B27" s="4" t="s">
        <v>151</v>
      </c>
      <c r="C27" s="134"/>
      <c r="D27" s="134"/>
      <c r="E27" s="134">
        <v>330</v>
      </c>
      <c r="F27" s="35">
        <v>220</v>
      </c>
      <c r="G27" s="149"/>
      <c r="H27" s="149"/>
    </row>
    <row r="28" spans="1:8" ht="13.5" thickBot="1">
      <c r="A28" s="19" t="s">
        <v>157</v>
      </c>
      <c r="B28" s="4" t="s">
        <v>152</v>
      </c>
      <c r="C28" s="134"/>
      <c r="D28" s="134"/>
      <c r="E28" s="134">
        <v>243</v>
      </c>
      <c r="F28" s="35">
        <v>162</v>
      </c>
      <c r="G28" s="149"/>
      <c r="H28" s="149"/>
    </row>
    <row r="29" spans="1:8" ht="13.5" thickBot="1">
      <c r="A29" s="19" t="s">
        <v>158</v>
      </c>
      <c r="B29" s="4" t="s">
        <v>153</v>
      </c>
      <c r="C29" s="134"/>
      <c r="D29" s="134"/>
      <c r="E29" s="134">
        <v>250</v>
      </c>
      <c r="F29" s="35">
        <v>170</v>
      </c>
      <c r="G29" s="149"/>
      <c r="H29" s="149"/>
    </row>
    <row r="30" spans="1:8" ht="13.5" thickBot="1">
      <c r="A30" s="19" t="s">
        <v>159</v>
      </c>
      <c r="B30" s="4" t="s">
        <v>167</v>
      </c>
      <c r="C30" s="134"/>
      <c r="D30" s="134"/>
      <c r="E30" s="134">
        <v>48</v>
      </c>
      <c r="F30" s="35">
        <v>32</v>
      </c>
      <c r="G30" s="149"/>
      <c r="H30" s="149"/>
    </row>
    <row r="31" spans="1:8" ht="26.25" thickBot="1">
      <c r="A31" s="19" t="s">
        <v>166</v>
      </c>
      <c r="B31" s="4" t="s">
        <v>161</v>
      </c>
      <c r="C31" s="134"/>
      <c r="D31" s="134"/>
      <c r="E31" s="134">
        <v>101</v>
      </c>
      <c r="F31" s="35">
        <v>71</v>
      </c>
      <c r="G31" s="149"/>
      <c r="H31" s="149"/>
    </row>
    <row r="32" spans="1:8" ht="26.25" thickBot="1">
      <c r="A32" s="19" t="s">
        <v>162</v>
      </c>
      <c r="B32" s="4" t="s">
        <v>40</v>
      </c>
      <c r="C32" s="134"/>
      <c r="D32" s="134"/>
      <c r="E32" s="134">
        <v>58</v>
      </c>
      <c r="F32" s="35">
        <v>39</v>
      </c>
      <c r="G32" s="149"/>
      <c r="H32" s="149"/>
    </row>
    <row r="33" spans="1:8" ht="13.5" thickBot="1">
      <c r="A33" s="19" t="s">
        <v>163</v>
      </c>
      <c r="B33" s="4" t="s">
        <v>165</v>
      </c>
      <c r="C33" s="134"/>
      <c r="D33" s="134"/>
      <c r="E33" s="134">
        <v>126</v>
      </c>
      <c r="F33" s="35">
        <v>84</v>
      </c>
      <c r="G33" s="149"/>
      <c r="H33" s="149"/>
    </row>
    <row r="34" spans="1:8" ht="13.5" thickBot="1">
      <c r="A34" s="19" t="s">
        <v>164</v>
      </c>
      <c r="B34" s="4" t="s">
        <v>24</v>
      </c>
      <c r="C34" s="134"/>
      <c r="D34" s="134">
        <v>68</v>
      </c>
      <c r="E34" s="134">
        <v>102</v>
      </c>
      <c r="F34" s="35">
        <v>72</v>
      </c>
      <c r="G34" s="149"/>
      <c r="H34" s="149"/>
    </row>
    <row r="35" spans="1:8" ht="13.5" thickBot="1">
      <c r="A35" s="58" t="s">
        <v>210</v>
      </c>
      <c r="B35" s="4" t="s">
        <v>97</v>
      </c>
      <c r="C35" s="173"/>
      <c r="D35" s="173"/>
      <c r="E35" s="134">
        <v>72</v>
      </c>
      <c r="F35" s="35">
        <v>52</v>
      </c>
      <c r="G35" s="35"/>
      <c r="H35" s="35"/>
    </row>
    <row r="36" spans="1:8" ht="12.75">
      <c r="A36" s="60"/>
      <c r="B36" s="103" t="s">
        <v>69</v>
      </c>
      <c r="C36" s="209">
        <v>1956</v>
      </c>
      <c r="D36" s="209">
        <v>1304</v>
      </c>
      <c r="E36" s="172">
        <f>SUM(E18:E35)</f>
        <v>2792</v>
      </c>
      <c r="F36" s="210">
        <f>SUM(F18:F35)</f>
        <v>1886</v>
      </c>
      <c r="G36" s="210">
        <f>E36-C36</f>
        <v>836</v>
      </c>
      <c r="H36" s="210">
        <f>F36-D36</f>
        <v>582</v>
      </c>
    </row>
    <row r="37" spans="1:8" ht="13.5" thickBot="1">
      <c r="A37" s="19"/>
      <c r="B37" s="21" t="s">
        <v>25</v>
      </c>
      <c r="C37" s="35"/>
      <c r="D37" s="35"/>
      <c r="E37" s="35"/>
      <c r="F37" s="35"/>
      <c r="G37" s="149"/>
      <c r="H37" s="149"/>
    </row>
    <row r="38" spans="1:8" ht="26.25" thickBot="1">
      <c r="A38" s="16" t="s">
        <v>26</v>
      </c>
      <c r="B38" s="22" t="s">
        <v>168</v>
      </c>
      <c r="C38" s="35"/>
      <c r="D38" s="35"/>
      <c r="E38" s="35"/>
      <c r="F38" s="35"/>
      <c r="G38" s="149"/>
      <c r="H38" s="149"/>
    </row>
    <row r="39" spans="1:8" ht="26.25" thickBot="1">
      <c r="A39" s="66" t="s">
        <v>27</v>
      </c>
      <c r="B39" s="18" t="s">
        <v>169</v>
      </c>
      <c r="C39" s="35"/>
      <c r="D39" s="35"/>
      <c r="E39" s="35">
        <v>304</v>
      </c>
      <c r="F39" s="35">
        <v>204</v>
      </c>
      <c r="G39" s="35"/>
      <c r="H39" s="35"/>
    </row>
    <row r="40" spans="1:8" ht="39" thickBot="1">
      <c r="A40" s="16" t="s">
        <v>28</v>
      </c>
      <c r="B40" s="7" t="s">
        <v>170</v>
      </c>
      <c r="C40" s="35"/>
      <c r="D40" s="35"/>
      <c r="E40" s="35"/>
      <c r="F40" s="35"/>
      <c r="G40" s="35"/>
      <c r="H40" s="35"/>
    </row>
    <row r="41" spans="1:8" ht="26.25" thickBot="1">
      <c r="A41" s="16" t="s">
        <v>29</v>
      </c>
      <c r="B41" s="4" t="s">
        <v>171</v>
      </c>
      <c r="C41" s="35"/>
      <c r="D41" s="35"/>
      <c r="E41" s="35">
        <v>135</v>
      </c>
      <c r="F41" s="35">
        <v>90</v>
      </c>
      <c r="G41" s="35"/>
      <c r="H41" s="35"/>
    </row>
    <row r="42" spans="1:8" ht="26.25" thickBot="1">
      <c r="A42" s="171" t="s">
        <v>181</v>
      </c>
      <c r="B42" s="18" t="s">
        <v>180</v>
      </c>
      <c r="C42" s="151"/>
      <c r="D42" s="35"/>
      <c r="E42" s="35">
        <v>310</v>
      </c>
      <c r="F42" s="35">
        <v>207</v>
      </c>
      <c r="G42" s="35"/>
      <c r="H42" s="35"/>
    </row>
    <row r="43" spans="1:8" ht="26.25" thickBot="1">
      <c r="A43" s="16" t="s">
        <v>41</v>
      </c>
      <c r="B43" s="7" t="s">
        <v>172</v>
      </c>
      <c r="C43" s="35"/>
      <c r="D43" s="35"/>
      <c r="E43" s="35"/>
      <c r="F43" s="35"/>
      <c r="G43" s="35"/>
      <c r="H43" s="35"/>
    </row>
    <row r="44" spans="1:8" ht="39">
      <c r="A44" s="47" t="s">
        <v>173</v>
      </c>
      <c r="B44" s="65" t="s">
        <v>174</v>
      </c>
      <c r="C44" s="173"/>
      <c r="D44" s="173"/>
      <c r="E44" s="173">
        <v>156</v>
      </c>
      <c r="F44" s="173">
        <v>106</v>
      </c>
      <c r="G44" s="173"/>
      <c r="H44" s="173"/>
    </row>
    <row r="45" spans="1:8" ht="25.5">
      <c r="A45" s="138" t="s">
        <v>212</v>
      </c>
      <c r="B45" s="139" t="s">
        <v>213</v>
      </c>
      <c r="C45" s="35"/>
      <c r="D45" s="35"/>
      <c r="E45" s="35"/>
      <c r="F45" s="35"/>
      <c r="G45" s="35"/>
      <c r="H45" s="35"/>
    </row>
    <row r="46" spans="1:8" ht="25.5">
      <c r="A46" s="233" t="s">
        <v>214</v>
      </c>
      <c r="B46" s="234" t="s">
        <v>189</v>
      </c>
      <c r="C46" s="235"/>
      <c r="D46" s="235"/>
      <c r="E46" s="235">
        <v>348</v>
      </c>
      <c r="F46" s="235">
        <v>227</v>
      </c>
      <c r="G46" s="236"/>
      <c r="H46" s="236"/>
    </row>
    <row r="47" spans="1:8" ht="12.75">
      <c r="A47" s="142"/>
      <c r="B47" s="143" t="s">
        <v>128</v>
      </c>
      <c r="C47" s="231">
        <v>690</v>
      </c>
      <c r="D47" s="231">
        <v>460</v>
      </c>
      <c r="E47" s="231">
        <f>SUM(E39:E46)</f>
        <v>1253</v>
      </c>
      <c r="F47" s="231">
        <f>SUM(F39:F46)</f>
        <v>834</v>
      </c>
      <c r="G47" s="232">
        <f>E47-C47</f>
        <v>563</v>
      </c>
      <c r="H47" s="232">
        <f>F47-D47</f>
        <v>374</v>
      </c>
    </row>
    <row r="48" spans="1:8" ht="12.75">
      <c r="A48" s="103"/>
      <c r="B48" s="172" t="s">
        <v>182</v>
      </c>
      <c r="C48" s="144">
        <v>1512</v>
      </c>
      <c r="D48" s="144">
        <v>1008</v>
      </c>
      <c r="E48" s="144"/>
      <c r="F48" s="144"/>
      <c r="G48" s="141"/>
      <c r="H48" s="141">
        <f>SUM(H11:H47)</f>
        <v>1006</v>
      </c>
    </row>
    <row r="49" spans="1:9" ht="12.75">
      <c r="A49" s="145"/>
      <c r="B49" s="146" t="s">
        <v>129</v>
      </c>
      <c r="C49" s="147">
        <f>C48+C47+C36+C15+C11</f>
        <v>5130</v>
      </c>
      <c r="D49" s="147">
        <f>D11+D15+D36+D47+D48</f>
        <v>3420</v>
      </c>
      <c r="E49" s="238">
        <f>E47+E36+E15+E11</f>
        <v>5130</v>
      </c>
      <c r="F49" s="147">
        <f>F47+F36+F15+F11</f>
        <v>3418</v>
      </c>
      <c r="G49" s="147"/>
      <c r="H49" s="147"/>
      <c r="I49" s="1"/>
    </row>
    <row r="50" spans="1:8" ht="12">
      <c r="A50" s="35"/>
      <c r="B50" s="134" t="s">
        <v>72</v>
      </c>
      <c r="C50" s="399">
        <v>14</v>
      </c>
      <c r="D50" s="401"/>
      <c r="E50" s="239">
        <v>506</v>
      </c>
      <c r="F50" s="237" t="s">
        <v>215</v>
      </c>
      <c r="G50" s="35"/>
      <c r="H50" s="35"/>
    </row>
    <row r="51" spans="1:8" ht="12">
      <c r="A51" s="35"/>
      <c r="B51" s="134" t="s">
        <v>130</v>
      </c>
      <c r="C51" s="400"/>
      <c r="D51" s="402"/>
      <c r="E51" s="240" t="s">
        <v>216</v>
      </c>
      <c r="F51" s="237" t="s">
        <v>135</v>
      </c>
      <c r="G51" s="35"/>
      <c r="H51" s="35"/>
    </row>
    <row r="52" spans="1:8" ht="12">
      <c r="A52" s="35"/>
      <c r="B52" s="134" t="s">
        <v>131</v>
      </c>
      <c r="C52" s="140" t="s">
        <v>133</v>
      </c>
      <c r="D52" s="35"/>
      <c r="E52" s="236"/>
      <c r="F52" s="35" t="s">
        <v>133</v>
      </c>
      <c r="G52" s="35"/>
      <c r="H52" s="35"/>
    </row>
    <row r="53" spans="1:8" ht="12">
      <c r="A53" s="35"/>
      <c r="B53" s="134" t="s">
        <v>132</v>
      </c>
      <c r="C53" s="140" t="s">
        <v>134</v>
      </c>
      <c r="D53" s="35"/>
      <c r="E53" s="35"/>
      <c r="F53" s="35" t="s">
        <v>134</v>
      </c>
      <c r="G53" s="35"/>
      <c r="H53" s="35"/>
    </row>
    <row r="54" spans="1:8" ht="12">
      <c r="A54" s="35"/>
      <c r="B54" s="134" t="s">
        <v>106</v>
      </c>
      <c r="C54" s="140" t="s">
        <v>135</v>
      </c>
      <c r="D54" s="35"/>
      <c r="E54" s="35"/>
      <c r="F54" s="35" t="s">
        <v>135</v>
      </c>
      <c r="G54" s="35"/>
      <c r="H54" s="35"/>
    </row>
  </sheetData>
  <sheetProtection/>
  <mergeCells count="6">
    <mergeCell ref="C50:C51"/>
    <mergeCell ref="D50:D51"/>
    <mergeCell ref="G2:H2"/>
    <mergeCell ref="A1:H1"/>
    <mergeCell ref="C2:D2"/>
    <mergeCell ref="E2:F2"/>
  </mergeCells>
  <printOptions/>
  <pageMargins left="0.79" right="0.17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МетодКаб</cp:lastModifiedBy>
  <cp:lastPrinted>2022-09-01T14:46:12Z</cp:lastPrinted>
  <dcterms:created xsi:type="dcterms:W3CDTF">1996-10-08T23:32:33Z</dcterms:created>
  <dcterms:modified xsi:type="dcterms:W3CDTF">2022-10-25T03:03:05Z</dcterms:modified>
  <cp:category/>
  <cp:version/>
  <cp:contentType/>
  <cp:contentStatus/>
</cp:coreProperties>
</file>