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айт\"/>
    </mc:Choice>
  </mc:AlternateContent>
  <bookViews>
    <workbookView xWindow="0" yWindow="0" windowWidth="19200" windowHeight="11145" tabRatio="733"/>
  </bookViews>
  <sheets>
    <sheet name="Тит лист" sheetId="8" r:id="rId1"/>
    <sheet name="план уч.проц с фгос соо 2018" sheetId="18" r:id="rId2"/>
    <sheet name="календ график" sheetId="5" r:id="rId3"/>
    <sheet name="анализ" sheetId="6" r:id="rId4"/>
    <sheet name="практ" sheetId="1" r:id="rId5"/>
    <sheet name="бюджет" sheetId="2" r:id="rId6"/>
  </sheets>
  <definedNames>
    <definedName name="_Toc225603615" localSheetId="1">#REF!</definedName>
    <definedName name="_xlnm.Print_Area" localSheetId="2">'календ график'!$A$1:$BB$20</definedName>
    <definedName name="_xlnm.Print_Area" localSheetId="1">'план уч.проц с фгос соо 2018'!$A$1:$W$92</definedName>
  </definedNames>
  <calcPr calcId="152511"/>
</workbook>
</file>

<file path=xl/calcChain.xml><?xml version="1.0" encoding="utf-8"?>
<calcChain xmlns="http://schemas.openxmlformats.org/spreadsheetml/2006/main">
  <c r="O39" i="18" l="1"/>
  <c r="L39" i="18"/>
  <c r="N38" i="18"/>
  <c r="N37" i="18"/>
  <c r="K37" i="18"/>
  <c r="K36" i="18"/>
  <c r="N35" i="18"/>
  <c r="K35" i="18"/>
  <c r="K34" i="18"/>
  <c r="N33" i="18"/>
  <c r="K32" i="18"/>
  <c r="P84" i="18"/>
  <c r="O29" i="18"/>
  <c r="L29" i="18"/>
  <c r="M28" i="18"/>
  <c r="M29" i="18" s="1"/>
  <c r="O26" i="18"/>
  <c r="L26" i="18"/>
  <c r="M25" i="18"/>
  <c r="N25" i="18" s="1"/>
  <c r="M24" i="18"/>
  <c r="N24" i="18" s="1"/>
  <c r="M23" i="18"/>
  <c r="N23" i="18" s="1"/>
  <c r="M22" i="18"/>
  <c r="O20" i="18"/>
  <c r="L20" i="18"/>
  <c r="M19" i="18"/>
  <c r="N19" i="18" s="1"/>
  <c r="M18" i="18"/>
  <c r="N18" i="18" s="1"/>
  <c r="M17" i="18"/>
  <c r="K17" i="18" s="1"/>
  <c r="M16" i="18"/>
  <c r="N16" i="18" s="1"/>
  <c r="M15" i="18"/>
  <c r="K15" i="18" s="1"/>
  <c r="M14" i="18"/>
  <c r="N14" i="18" s="1"/>
  <c r="M13" i="18"/>
  <c r="N13" i="18" s="1"/>
  <c r="M12" i="18"/>
  <c r="W84" i="18"/>
  <c r="V84" i="18"/>
  <c r="U84" i="18"/>
  <c r="T84" i="18"/>
  <c r="S84" i="18"/>
  <c r="R84" i="18"/>
  <c r="Q84" i="18"/>
  <c r="M82" i="18"/>
  <c r="M84" i="18" s="1"/>
  <c r="K84" i="18" s="1"/>
  <c r="N73" i="18"/>
  <c r="L73" i="18"/>
  <c r="M72" i="18"/>
  <c r="M73" i="18" s="1"/>
  <c r="N70" i="18"/>
  <c r="L70" i="18"/>
  <c r="M69" i="18"/>
  <c r="M70" i="18" s="1"/>
  <c r="K68" i="18"/>
  <c r="O67" i="18"/>
  <c r="L67" i="18"/>
  <c r="M66" i="18"/>
  <c r="N66" i="18" s="1"/>
  <c r="N67" i="18" s="1"/>
  <c r="O64" i="18"/>
  <c r="L64" i="18"/>
  <c r="M63" i="18"/>
  <c r="N63" i="18" s="1"/>
  <c r="M62" i="18"/>
  <c r="N62" i="18" s="1"/>
  <c r="M61" i="18"/>
  <c r="N61" i="18" s="1"/>
  <c r="M60" i="18"/>
  <c r="N60" i="18" s="1"/>
  <c r="K60" i="18"/>
  <c r="M59" i="18"/>
  <c r="N59" i="18" s="1"/>
  <c r="M58" i="18"/>
  <c r="K58" i="18" s="1"/>
  <c r="M57" i="18"/>
  <c r="N57" i="18" s="1"/>
  <c r="M56" i="18"/>
  <c r="N56" i="18" s="1"/>
  <c r="M55" i="18"/>
  <c r="O52" i="18"/>
  <c r="L52" i="18"/>
  <c r="M51" i="18"/>
  <c r="N51" i="18" s="1"/>
  <c r="M50" i="18"/>
  <c r="N50" i="18" s="1"/>
  <c r="M49" i="18"/>
  <c r="N49" i="18" s="1"/>
  <c r="M48" i="18"/>
  <c r="N48" i="18" s="1"/>
  <c r="M47" i="18"/>
  <c r="N47" i="18" s="1"/>
  <c r="M46" i="18"/>
  <c r="O43" i="18"/>
  <c r="L43" i="18"/>
  <c r="M42" i="18"/>
  <c r="N42" i="18" s="1"/>
  <c r="M41" i="18"/>
  <c r="N41" i="18" s="1"/>
  <c r="B8" i="18"/>
  <c r="C8" i="18" s="1"/>
  <c r="K8" i="18" s="1"/>
  <c r="L8" i="18" s="1"/>
  <c r="M8" i="18" s="1"/>
  <c r="N8" i="18" s="1"/>
  <c r="O8" i="18" s="1"/>
  <c r="P8" i="18" s="1"/>
  <c r="Q8" i="18" s="1"/>
  <c r="R8" i="18" s="1"/>
  <c r="S8" i="18" s="1"/>
  <c r="T8" i="18" s="1"/>
  <c r="U8" i="18" s="1"/>
  <c r="V8" i="18" s="1"/>
  <c r="W8" i="18" s="1"/>
  <c r="C44" i="6"/>
  <c r="F42" i="6"/>
  <c r="F44" i="6" s="1"/>
  <c r="E42" i="6"/>
  <c r="H6" i="6"/>
  <c r="H5" i="6"/>
  <c r="H9" i="6"/>
  <c r="H8" i="6"/>
  <c r="H7" i="6"/>
  <c r="F24" i="6"/>
  <c r="F15" i="6"/>
  <c r="F11" i="6"/>
  <c r="H11" i="6" s="1"/>
  <c r="G42" i="6"/>
  <c r="E24" i="6"/>
  <c r="G24" i="6" s="1"/>
  <c r="E15" i="6"/>
  <c r="E11" i="6"/>
  <c r="G11" i="6" s="1"/>
  <c r="C50" i="6"/>
  <c r="D11" i="6"/>
  <c r="D44" i="6"/>
  <c r="H15" i="6"/>
  <c r="G15" i="6"/>
  <c r="D5" i="5"/>
  <c r="E5" i="5"/>
  <c r="F5" i="5"/>
  <c r="G5" i="5" s="1"/>
  <c r="H5" i="5" s="1"/>
  <c r="I5" i="5" s="1"/>
  <c r="J5" i="5" s="1"/>
  <c r="K5" i="5" s="1"/>
  <c r="L5" i="5" s="1"/>
  <c r="M5" i="5" s="1"/>
  <c r="N5" i="5" s="1"/>
  <c r="O5" i="5" s="1"/>
  <c r="P5" i="5" s="1"/>
  <c r="Q5" i="5" s="1"/>
  <c r="R5" i="5" s="1"/>
  <c r="S5" i="5" s="1"/>
  <c r="T5" i="5" s="1"/>
  <c r="U5" i="5" s="1"/>
  <c r="V5" i="5" s="1"/>
  <c r="W5" i="5" s="1"/>
  <c r="X5" i="5" s="1"/>
  <c r="Y5" i="5" s="1"/>
  <c r="Z5" i="5" s="1"/>
  <c r="AA5" i="5" s="1"/>
  <c r="AB5" i="5" s="1"/>
  <c r="AC5" i="5" s="1"/>
  <c r="AD5" i="5" s="1"/>
  <c r="AE5" i="5" s="1"/>
  <c r="AF5" i="5" s="1"/>
  <c r="AG5" i="5" s="1"/>
  <c r="AH5" i="5" s="1"/>
  <c r="AI5" i="5" s="1"/>
  <c r="AJ5" i="5" s="1"/>
  <c r="AK5" i="5" s="1"/>
  <c r="AL5" i="5" s="1"/>
  <c r="AM5" i="5" s="1"/>
  <c r="AN5" i="5" s="1"/>
  <c r="AO5" i="5" s="1"/>
  <c r="AP5" i="5" s="1"/>
  <c r="AQ5" i="5" s="1"/>
  <c r="AR5" i="5" s="1"/>
  <c r="AS5" i="5" s="1"/>
  <c r="AT5" i="5" s="1"/>
  <c r="AU5" i="5" s="1"/>
  <c r="AV5" i="5" s="1"/>
  <c r="AW5" i="5" s="1"/>
  <c r="AX5" i="5" s="1"/>
  <c r="AY5" i="5" s="1"/>
  <c r="AZ5" i="5" s="1"/>
  <c r="BA5" i="5" s="1"/>
  <c r="BB5" i="5" s="1"/>
  <c r="C5" i="6"/>
  <c r="C9" i="2"/>
  <c r="D9" i="2"/>
  <c r="E9" i="2"/>
  <c r="F9" i="2"/>
  <c r="G9" i="2"/>
  <c r="H9" i="2"/>
  <c r="I6" i="2"/>
  <c r="I7" i="2"/>
  <c r="I8" i="2"/>
  <c r="I5" i="2"/>
  <c r="B9" i="2"/>
  <c r="E16" i="1"/>
  <c r="H24" i="6"/>
  <c r="H42" i="6" l="1"/>
  <c r="H44" i="6" s="1"/>
  <c r="M20" i="18"/>
  <c r="M52" i="18"/>
  <c r="M64" i="18"/>
  <c r="M26" i="18"/>
  <c r="M30" i="18" s="1"/>
  <c r="K69" i="18"/>
  <c r="K70" i="18" s="1"/>
  <c r="L74" i="18"/>
  <c r="N39" i="18"/>
  <c r="M39" i="18"/>
  <c r="K33" i="18"/>
  <c r="K38" i="18"/>
  <c r="K62" i="18"/>
  <c r="O69" i="18"/>
  <c r="O70" i="18" s="1"/>
  <c r="K51" i="18"/>
  <c r="K19" i="18"/>
  <c r="K41" i="18"/>
  <c r="K55" i="18"/>
  <c r="N55" i="18"/>
  <c r="N64" i="18" s="1"/>
  <c r="N74" i="18" s="1"/>
  <c r="K57" i="18"/>
  <c r="K72" i="18"/>
  <c r="K73" i="18" s="1"/>
  <c r="O72" i="18"/>
  <c r="O73" i="18" s="1"/>
  <c r="O74" i="18" s="1"/>
  <c r="K13" i="18"/>
  <c r="K16" i="18"/>
  <c r="K22" i="18"/>
  <c r="N22" i="18"/>
  <c r="K24" i="18"/>
  <c r="O30" i="18"/>
  <c r="K47" i="18"/>
  <c r="K49" i="18"/>
  <c r="L30" i="18"/>
  <c r="N26" i="18"/>
  <c r="K12" i="18"/>
  <c r="N12" i="18"/>
  <c r="N20" i="18" s="1"/>
  <c r="K14" i="18"/>
  <c r="K18" i="18"/>
  <c r="K23" i="18"/>
  <c r="K25" i="18"/>
  <c r="K28" i="18"/>
  <c r="K29" i="18" s="1"/>
  <c r="N43" i="18"/>
  <c r="M43" i="18"/>
  <c r="M74" i="18" s="1"/>
  <c r="M67" i="18"/>
  <c r="K42" i="18"/>
  <c r="K43" i="18" s="1"/>
  <c r="K46" i="18"/>
  <c r="N46" i="18"/>
  <c r="N52" i="18" s="1"/>
  <c r="K48" i="18"/>
  <c r="K50" i="18"/>
  <c r="K56" i="18"/>
  <c r="K59" i="18"/>
  <c r="K61" i="18"/>
  <c r="K63" i="18"/>
  <c r="K66" i="18"/>
  <c r="K67" i="18" s="1"/>
  <c r="I9" i="2"/>
  <c r="E44" i="6"/>
  <c r="E50" i="6" s="1"/>
  <c r="G44" i="6"/>
  <c r="K39" i="18" l="1"/>
  <c r="K64" i="18"/>
  <c r="K74" i="18" s="1"/>
  <c r="K26" i="18"/>
  <c r="K20" i="18"/>
  <c r="N30" i="18"/>
  <c r="K52" i="18"/>
  <c r="K30" i="18" l="1"/>
</calcChain>
</file>

<file path=xl/sharedStrings.xml><?xml version="1.0" encoding="utf-8"?>
<sst xmlns="http://schemas.openxmlformats.org/spreadsheetml/2006/main" count="662" uniqueCount="320">
  <si>
    <t>Индекс</t>
  </si>
  <si>
    <t>Обязательная часть циклов ОПОП</t>
  </si>
  <si>
    <t>ОГСЭ.00</t>
  </si>
  <si>
    <t>Общий гуманитарный и социально-экономический цикл</t>
  </si>
  <si>
    <t>ОГСЭ.01</t>
  </si>
  <si>
    <t xml:space="preserve">Основы философии </t>
  </si>
  <si>
    <t>ОГСЭ.02</t>
  </si>
  <si>
    <t>ОГСЭ.03</t>
  </si>
  <si>
    <t>Иностранный язык</t>
  </si>
  <si>
    <t>ОГСЭ.04</t>
  </si>
  <si>
    <t>Физическая культура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</si>
  <si>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</si>
  <si>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</si>
  <si>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</si>
  <si>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</si>
  <si>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</si>
  <si>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 цикл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</si>
  <si>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</si>
  <si>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</si>
  <si>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</si>
  <si>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</si>
  <si>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</si>
  <si>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</si>
  <si>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</si>
  <si>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Безопасность жизнедеятельности</t>
  </si>
  <si>
    <t>Профессиональные модули</t>
  </si>
  <si>
    <t>ПМ.01</t>
  </si>
  <si>
    <t>МДК.01. 01</t>
  </si>
  <si>
    <t>ПМ.02</t>
  </si>
  <si>
    <t>МДК.02. 01</t>
  </si>
  <si>
    <t>УП.00.</t>
  </si>
  <si>
    <t>ПП.00.</t>
  </si>
  <si>
    <t>Психология общения</t>
  </si>
  <si>
    <t>История</t>
  </si>
  <si>
    <t>ОГСЭ.05</t>
  </si>
  <si>
    <t>Математика</t>
  </si>
  <si>
    <t>Информатика и информационно-коммуникационные технологии (ИКТ) в профессиональной деятельности</t>
  </si>
  <si>
    <t>Педагогика</t>
  </si>
  <si>
    <t>Психология</t>
  </si>
  <si>
    <t>Возрастная анатомия, физиологияя и гигиена</t>
  </si>
  <si>
    <t>Правовое обеспечение профессиональной деятельности</t>
  </si>
  <si>
    <t>Преподавание по программам начального общего образования</t>
  </si>
  <si>
    <t>Теоретические основы организации обучения в начальных классах</t>
  </si>
  <si>
    <t>МДК.01.02</t>
  </si>
  <si>
    <t>Русский язык с методикой преподавания</t>
  </si>
  <si>
    <t>МДК.01.03</t>
  </si>
  <si>
    <t>Детская литература с практикумом по выразительному чтению</t>
  </si>
  <si>
    <t>МДК.01.04</t>
  </si>
  <si>
    <t>Теоретические основы начального курса математики с методикой преподавания</t>
  </si>
  <si>
    <t>МДК.01.05</t>
  </si>
  <si>
    <t>Естествознание с методикой преподавания</t>
  </si>
  <si>
    <t>МДК.01.06</t>
  </si>
  <si>
    <t>Методика обучения продуктивным видам деятельности</t>
  </si>
  <si>
    <t>МДК.01.07</t>
  </si>
  <si>
    <t>МДК.01.08</t>
  </si>
  <si>
    <t>Теория и методика физического воспитания с практикумом.</t>
  </si>
  <si>
    <t>Теория и методика музыкального воспитания с практикумом.</t>
  </si>
  <si>
    <t>Организация внеурочной деятельности и общения младших школьников</t>
  </si>
  <si>
    <t>ПМ.03</t>
  </si>
  <si>
    <t>Классное руководство</t>
  </si>
  <si>
    <t>МДК.03.01.</t>
  </si>
  <si>
    <t>Теоретические и методические основы деятельности классного руководителя</t>
  </si>
  <si>
    <t>ПМ.04</t>
  </si>
  <si>
    <t>Методическое обеспечение образовательного процесса</t>
  </si>
  <si>
    <t>МДК.04.01</t>
  </si>
  <si>
    <t>Теоретические и прикладные аспекты методической работы учителя начальных классов</t>
  </si>
  <si>
    <t>1 сем</t>
  </si>
  <si>
    <t>2 сем</t>
  </si>
  <si>
    <t>3 сем</t>
  </si>
  <si>
    <t>4 сем</t>
  </si>
  <si>
    <t>5 сем</t>
  </si>
  <si>
    <t>7 сем</t>
  </si>
  <si>
    <t>8 сем</t>
  </si>
  <si>
    <t>1 курс</t>
  </si>
  <si>
    <t>2 курс</t>
  </si>
  <si>
    <t>3 курс</t>
  </si>
  <si>
    <t>4 курс</t>
  </si>
  <si>
    <t>4</t>
  </si>
  <si>
    <t>учебная</t>
  </si>
  <si>
    <t>по профилю специальности</t>
  </si>
  <si>
    <t>преддипломная</t>
  </si>
  <si>
    <t>вид практики</t>
  </si>
  <si>
    <t>итого</t>
  </si>
  <si>
    <t>семестр</t>
  </si>
  <si>
    <t>название практики</t>
  </si>
  <si>
    <t>профессиональный модуль</t>
  </si>
  <si>
    <t>кол-во недель практики</t>
  </si>
  <si>
    <t>компетенции</t>
  </si>
  <si>
    <t>ПМ.04 Методическое обеспечение образовательного процесса</t>
  </si>
  <si>
    <t>ОК.1-12               ПК 1.1 - 1.5                   ПК 4.1 - 4.5</t>
  </si>
  <si>
    <t>ПМ. 03 Классное руководство</t>
  </si>
  <si>
    <t>ОК.1-12               ПК 3.1 - 3.8                   ПК 4.1 - 4.5</t>
  </si>
  <si>
    <t>ПМ.01 Преподавание по программам начального общего образования</t>
  </si>
  <si>
    <t>ОК.1-12                ПК 1.1 - 1.5                                     ПК.4.1 - 4.5</t>
  </si>
  <si>
    <t>7</t>
  </si>
  <si>
    <t>8</t>
  </si>
  <si>
    <t>ПМ.02 Организация внеурочной деятельности и общения младших школьников</t>
  </si>
  <si>
    <t>ОК.1-12                       ПК 2.1 - 2.5               ПК 4.1 - 4.5</t>
  </si>
  <si>
    <t>6</t>
  </si>
  <si>
    <t>5</t>
  </si>
  <si>
    <t>Преподавание в начальных классах</t>
  </si>
  <si>
    <t>итого по циклу</t>
  </si>
  <si>
    <t>итого по ОПД</t>
  </si>
  <si>
    <t>Теоретические и методические основы преподавания информатики.</t>
  </si>
  <si>
    <t>индекс</t>
  </si>
  <si>
    <t>Учебная практика</t>
  </si>
  <si>
    <t>первые дни ребёнка в школе (концентрированная)</t>
  </si>
  <si>
    <t>преддипломная (концентрированная)</t>
  </si>
  <si>
    <t>инструктивный лагерный сбор (концентрированная)</t>
  </si>
  <si>
    <t>внеклассная (совмещённая с теоретическим обучением)</t>
  </si>
  <si>
    <t>летняя (концентрированная)</t>
  </si>
  <si>
    <t>Психолого-педагогическая (совмещённая с теоретическим обучением)</t>
  </si>
  <si>
    <t>Методическое обеспечение образовательного процесса (концентрированная)</t>
  </si>
  <si>
    <t xml:space="preserve"> Календарный учебный график специальности Преподавание в начальных классах</t>
  </si>
  <si>
    <t>Курс</t>
  </si>
  <si>
    <t>Сентябрь</t>
  </si>
  <si>
    <t xml:space="preserve">Октябрь </t>
  </si>
  <si>
    <t>Ноябрь</t>
  </si>
  <si>
    <t>Декабрь</t>
  </si>
  <si>
    <t>Январь</t>
  </si>
  <si>
    <t>Февраль</t>
  </si>
  <si>
    <t>Март</t>
  </si>
  <si>
    <t>1-7</t>
  </si>
  <si>
    <t>8 - 14</t>
  </si>
  <si>
    <t>15-21</t>
  </si>
  <si>
    <t>22-28</t>
  </si>
  <si>
    <t>29-5</t>
  </si>
  <si>
    <t>6-12</t>
  </si>
  <si>
    <t>13-19</t>
  </si>
  <si>
    <t>20-26</t>
  </si>
  <si>
    <t>27-2</t>
  </si>
  <si>
    <t>11-17</t>
  </si>
  <si>
    <t>18-24</t>
  </si>
  <si>
    <t>2-8</t>
  </si>
  <si>
    <t>9-15</t>
  </si>
  <si>
    <t>24-30</t>
  </si>
  <si>
    <t>4-10</t>
  </si>
  <si>
    <t>25-31</t>
  </si>
  <si>
    <t>К</t>
  </si>
  <si>
    <t>У</t>
  </si>
  <si>
    <t>ПТ</t>
  </si>
  <si>
    <t>А</t>
  </si>
  <si>
    <t>ПП</t>
  </si>
  <si>
    <t>ПрП</t>
  </si>
  <si>
    <t>Апрель</t>
  </si>
  <si>
    <t>Май</t>
  </si>
  <si>
    <t>Июнь</t>
  </si>
  <si>
    <t>8-14</t>
  </si>
  <si>
    <t>3-9</t>
  </si>
  <si>
    <t>10-16</t>
  </si>
  <si>
    <t>17-23</t>
  </si>
  <si>
    <t>Г</t>
  </si>
  <si>
    <t>ОД.00</t>
  </si>
  <si>
    <t>География</t>
  </si>
  <si>
    <t>Основы безопасности жизнедеятельности</t>
  </si>
  <si>
    <t>Естествознание(физика с элем.экологии, химия с элем.экологии, биология с элементами экологии)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</si>
  <si>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</si>
  <si>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</si>
  <si>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(час)</t>
  </si>
  <si>
    <t>Максимальная</t>
  </si>
  <si>
    <t>самостоятельная работа</t>
  </si>
  <si>
    <t>Обязательная аудиторная</t>
  </si>
  <si>
    <t>Всего занятий</t>
  </si>
  <si>
    <t>в т.ч.</t>
  </si>
  <si>
    <t>лекций, уроков</t>
  </si>
  <si>
    <t>лаб.и практ.занятий</t>
  </si>
  <si>
    <t>Распределение обязательной нагрузки  по курсам и семестрам (час.в семестр/неделю)</t>
  </si>
  <si>
    <t>количество недель в семестре</t>
  </si>
  <si>
    <t>вар. ОГСЭ.06</t>
  </si>
  <si>
    <t>Вар.ОП.06</t>
  </si>
  <si>
    <t>Основы предпринимательства</t>
  </si>
  <si>
    <t>Общеообразовательный цикл (гуманитарный профиль)</t>
  </si>
  <si>
    <t>итого обязательной учебной нагрузки фактически</t>
  </si>
  <si>
    <t>итого по ПМ.01</t>
  </si>
  <si>
    <t>итого по ПМ.04</t>
  </si>
  <si>
    <t>итого по ПМ.03</t>
  </si>
  <si>
    <t>итого по ПМ.02</t>
  </si>
  <si>
    <t>всего</t>
  </si>
  <si>
    <t>ПДП</t>
  </si>
  <si>
    <t>практика преддипломная</t>
  </si>
  <si>
    <t>ГИА</t>
  </si>
  <si>
    <t>Государственная итоговая аттестация</t>
  </si>
  <si>
    <t>дисциплин и МДК</t>
  </si>
  <si>
    <t>учебной практики</t>
  </si>
  <si>
    <t>произв.практики/преддипломной практики</t>
  </si>
  <si>
    <t>дифф.зачётов</t>
  </si>
  <si>
    <t>"4 нед</t>
  </si>
  <si>
    <t>"6 нед</t>
  </si>
  <si>
    <t>Государственная (итоговая ) аттестация</t>
  </si>
  <si>
    <t>"1.1. Дипломный проект (работа)</t>
  </si>
  <si>
    <t>"1.Программа углубленной подготовки</t>
  </si>
  <si>
    <t>"1нед</t>
  </si>
  <si>
    <t>"1 нед</t>
  </si>
  <si>
    <t>3</t>
  </si>
  <si>
    <t>Обучение по дисциплинам и междисциплинарным курсам</t>
  </si>
  <si>
    <t>Производственная практика</t>
  </si>
  <si>
    <t>Промежуточная аттестация</t>
  </si>
  <si>
    <t>Каникулы</t>
  </si>
  <si>
    <t>Всего</t>
  </si>
  <si>
    <t>Курсы</t>
  </si>
  <si>
    <t>по ФГОС</t>
  </si>
  <si>
    <t>цикл/дисц/ПМ/МДК</t>
  </si>
  <si>
    <t>по УП</t>
  </si>
  <si>
    <t>итого по проф.модулям</t>
  </si>
  <si>
    <t>Произв.практика (по профилю специальности)</t>
  </si>
  <si>
    <t>Произв.практика (преддипломная)</t>
  </si>
  <si>
    <t>Промеж.аттестация</t>
  </si>
  <si>
    <t>23 нед</t>
  </si>
  <si>
    <t>4 нед</t>
  </si>
  <si>
    <t>5 нед</t>
  </si>
  <si>
    <t>6 нед</t>
  </si>
  <si>
    <t>19 нед</t>
  </si>
  <si>
    <t>Вар.МДК.01.09</t>
  </si>
  <si>
    <t>Анализ соответствия учебного плана федеральному гос.образ.стандарту  по специальности Преподавание в начальных классах</t>
  </si>
  <si>
    <t>изменения</t>
  </si>
  <si>
    <t>ауд.</t>
  </si>
  <si>
    <t>макс.</t>
  </si>
  <si>
    <t>теоретич. обучение</t>
  </si>
  <si>
    <t>государственная итоговая аттестация</t>
  </si>
  <si>
    <t>аттестация промежуточная</t>
  </si>
  <si>
    <t>учебная практика (концентрированная)</t>
  </si>
  <si>
    <t>практика по профилю специальности с теоретическимобучением</t>
  </si>
  <si>
    <t>практика по профилю специальности (концентрированная)</t>
  </si>
  <si>
    <t>преддипломная практика</t>
  </si>
  <si>
    <t>каникулы</t>
  </si>
  <si>
    <t>29-4</t>
  </si>
  <si>
    <t>5-11</t>
  </si>
  <si>
    <t>12-18</t>
  </si>
  <si>
    <t>19-25</t>
  </si>
  <si>
    <t>26-1</t>
  </si>
  <si>
    <t>16-22</t>
  </si>
  <si>
    <t>23-1</t>
  </si>
  <si>
    <t>23-29</t>
  </si>
  <si>
    <t>30-5</t>
  </si>
  <si>
    <t>27-3</t>
  </si>
  <si>
    <t>Июль</t>
  </si>
  <si>
    <t>Август</t>
  </si>
  <si>
    <t>Основы организации внеурочной работы  (в научно-познавательной деятельности)</t>
  </si>
  <si>
    <t>Введение в специальность *</t>
  </si>
  <si>
    <t xml:space="preserve">Введение в специальность </t>
  </si>
  <si>
    <t xml:space="preserve"> </t>
  </si>
  <si>
    <t>З</t>
  </si>
  <si>
    <t>Э</t>
  </si>
  <si>
    <t>ДЗ</t>
  </si>
  <si>
    <t>зачётов</t>
  </si>
  <si>
    <t>семестры</t>
  </si>
  <si>
    <t>Возрастная анатомия, физиология и гигиена</t>
  </si>
  <si>
    <t>Учебный план</t>
  </si>
  <si>
    <t>углублённая подготовка</t>
  </si>
  <si>
    <t>Форма обучения - очная</t>
  </si>
  <si>
    <t>"Утверждаю"</t>
  </si>
  <si>
    <t>"        "                          20          г.</t>
  </si>
  <si>
    <t xml:space="preserve">Директор колледжа                                       М.А.Кайгородов  </t>
  </si>
  <si>
    <t>квалификация - учитель начальных классов</t>
  </si>
  <si>
    <t xml:space="preserve">Нормативный срок обучения </t>
  </si>
  <si>
    <t>на базе основного общего образования - 3 года 10 мес.</t>
  </si>
  <si>
    <t>практика наблюдения и проведения пробных уроков (совмещённая с теор.обуч.)</t>
  </si>
  <si>
    <t>совмещённая с теоретическим обучением</t>
  </si>
  <si>
    <t>концентрированная</t>
  </si>
  <si>
    <t>"2 нед</t>
  </si>
  <si>
    <t>Вариативная часть ОПОП</t>
  </si>
  <si>
    <t>Итого по ОПОП</t>
  </si>
  <si>
    <t>Всего часов по циклам ОПОП**</t>
  </si>
  <si>
    <t>Учебная практика  (концентрированная)</t>
  </si>
  <si>
    <t xml:space="preserve">Производственная  практика (практика по профилю специальности) совмещенная с теоретическим обучением </t>
  </si>
  <si>
    <t>Выполнение дипломного проекта (работы) с 18 мая по 14 июня  (всего 4 нед.)                                                                                                              Защита  дипломного проекта (работы) с 15 июня по 28 июня (всего 2 нед.)</t>
  </si>
  <si>
    <t xml:space="preserve"> специальность 44.02.02 Преподавание в начальных классах</t>
  </si>
  <si>
    <t>План учебного процесса специальности 44.02.02 Преподавание в начальных классах</t>
  </si>
  <si>
    <t>Теоретические и методические основы преподавания информатики/ Развитие детей средствами изодеятельности</t>
  </si>
  <si>
    <t>Э(К)</t>
  </si>
  <si>
    <t>КОГПОАУ  "Орловский колледж педагогики и профессиональных технологий"</t>
  </si>
  <si>
    <t>** увеличение теоретического обучения на 5 часов произошло из-за перераспределения часов практики</t>
  </si>
  <si>
    <t>учебная практика (рассредоточенная)</t>
  </si>
  <si>
    <t>часов в неделю</t>
  </si>
  <si>
    <t>Производственная  практика (практика по профилю специальности)концентрированная</t>
  </si>
  <si>
    <t>"3 нед</t>
  </si>
  <si>
    <t>"1,3 нед</t>
  </si>
  <si>
    <t>учебная/по профилю специальности</t>
  </si>
  <si>
    <t>рассредоточенная</t>
  </si>
  <si>
    <t>1. Сводные данные по бюджету времени (в неделях). Специальность 44.02.02 Преподавание в начальных классах</t>
  </si>
  <si>
    <t>Основы проектной деятельности</t>
  </si>
  <si>
    <t>ОУД</t>
  </si>
  <si>
    <t>Общие общеобразовательные учебные дисциплины</t>
  </si>
  <si>
    <t>ОУД.03</t>
  </si>
  <si>
    <t>ОУД.06</t>
  </si>
  <si>
    <t>ОУДП.01</t>
  </si>
  <si>
    <t>Дисциплины по выбору из обязательных предметных областей</t>
  </si>
  <si>
    <t>ОУД.07</t>
  </si>
  <si>
    <t xml:space="preserve">Информатика </t>
  </si>
  <si>
    <t>Обществознание (включая экономику и право)</t>
  </si>
  <si>
    <t>Дисциплины дополнительные</t>
  </si>
  <si>
    <t>ОУД.11</t>
  </si>
  <si>
    <t>ОУД.12</t>
  </si>
  <si>
    <t>Вар.МДК.01.09/01.10</t>
  </si>
  <si>
    <t>"    1    "    сентября     20 17  г.</t>
  </si>
  <si>
    <t xml:space="preserve">  на базе среднего  общего образования - 2 года 10 мес</t>
  </si>
  <si>
    <t>Астрономия</t>
  </si>
  <si>
    <t>дз</t>
  </si>
  <si>
    <t xml:space="preserve"> 4649+3780</t>
  </si>
  <si>
    <t>фгос  828</t>
  </si>
  <si>
    <t xml:space="preserve"> Русский язык</t>
  </si>
  <si>
    <t xml:space="preserve"> Литература</t>
  </si>
  <si>
    <t>ОУДП.02</t>
  </si>
  <si>
    <t>ОУД.04</t>
  </si>
  <si>
    <t>ОУДП.05</t>
  </si>
  <si>
    <t>ОУД.08</t>
  </si>
  <si>
    <t>"2,8 нед</t>
  </si>
  <si>
    <t>1 курс - 2018-2019 уч.г.</t>
  </si>
  <si>
    <t>2 курс - 2019-2020 уч.г.</t>
  </si>
  <si>
    <t>3 курс - 2020-2021 уч.г.</t>
  </si>
  <si>
    <t>4 курс - 2022-2023 уч.г.</t>
  </si>
  <si>
    <t>"  31  "   августа    20 18  г.</t>
  </si>
  <si>
    <t>Консультации на учебную группу из расчета 4 часа на одного обучающегося в год</t>
  </si>
  <si>
    <t>ОУД.09</t>
  </si>
  <si>
    <t>ОУДП.10</t>
  </si>
  <si>
    <t>ОУД.13</t>
  </si>
  <si>
    <t>экзаменов/экз (квал)</t>
  </si>
  <si>
    <t>/1</t>
  </si>
  <si>
    <t>"3/1"</t>
  </si>
  <si>
    <t>"2/1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</si>
</sst>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0"/>
      <name val="Arial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4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right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6" xfId="0" applyFont="1" applyBorder="1" applyAlignment="1">
      <alignment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justify" vertical="top"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horizontal="center" wrapText="1"/>
    </xf>
    <xf numFmtId="0" fontId="3" fillId="0" borderId="8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0" fillId="0" borderId="7" xfId="0" applyBorder="1"/>
    <xf numFmtId="0" fontId="6" fillId="0" borderId="0" xfId="0" applyFont="1" applyAlignment="1">
      <alignment wrapText="1"/>
    </xf>
    <xf numFmtId="0" fontId="6" fillId="0" borderId="7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9" fillId="0" borderId="0" xfId="0" applyFont="1"/>
    <xf numFmtId="49" fontId="3" fillId="0" borderId="11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wrapText="1"/>
    </xf>
    <xf numFmtId="0" fontId="2" fillId="0" borderId="5" xfId="0" applyFont="1" applyBorder="1" applyAlignment="1">
      <alignment vertical="top" wrapText="1"/>
    </xf>
    <xf numFmtId="1" fontId="0" fillId="0" borderId="0" xfId="0" applyNumberFormat="1"/>
    <xf numFmtId="1" fontId="3" fillId="0" borderId="7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wrapText="1"/>
    </xf>
    <xf numFmtId="0" fontId="3" fillId="0" borderId="10" xfId="0" applyNumberFormat="1" applyFont="1" applyBorder="1" applyAlignment="1">
      <alignment horizontal="center" wrapText="1"/>
    </xf>
    <xf numFmtId="0" fontId="3" fillId="0" borderId="9" xfId="0" applyNumberFormat="1" applyFont="1" applyBorder="1" applyAlignment="1">
      <alignment horizontal="center" wrapText="1"/>
    </xf>
    <xf numFmtId="0" fontId="6" fillId="0" borderId="0" xfId="0" applyFont="1"/>
    <xf numFmtId="0" fontId="6" fillId="0" borderId="7" xfId="0" applyFont="1" applyBorder="1"/>
    <xf numFmtId="0" fontId="3" fillId="0" borderId="7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8" fillId="0" borderId="0" xfId="0" applyFont="1" applyAlignment="1"/>
    <xf numFmtId="49" fontId="0" fillId="0" borderId="0" xfId="0" applyNumberFormat="1"/>
    <xf numFmtId="49" fontId="12" fillId="0" borderId="3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/>
    </xf>
    <xf numFmtId="0" fontId="1" fillId="0" borderId="0" xfId="0" applyFont="1"/>
    <xf numFmtId="0" fontId="3" fillId="0" borderId="6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49" fontId="3" fillId="0" borderId="2" xfId="0" applyNumberFormat="1" applyFont="1" applyBorder="1" applyAlignment="1">
      <alignment vertical="top" wrapText="1"/>
    </xf>
    <xf numFmtId="0" fontId="13" fillId="0" borderId="10" xfId="0" applyFont="1" applyBorder="1" applyAlignment="1">
      <alignment horizontal="center"/>
    </xf>
    <xf numFmtId="0" fontId="14" fillId="0" borderId="0" xfId="0" applyFont="1"/>
    <xf numFmtId="49" fontId="3" fillId="0" borderId="10" xfId="0" applyNumberFormat="1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wrapText="1"/>
    </xf>
    <xf numFmtId="0" fontId="0" fillId="0" borderId="7" xfId="0" applyNumberForma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wrapText="1"/>
    </xf>
    <xf numFmtId="1" fontId="2" fillId="0" borderId="7" xfId="0" applyNumberFormat="1" applyFont="1" applyBorder="1" applyAlignment="1">
      <alignment horizontal="center" wrapText="1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2" fontId="3" fillId="0" borderId="7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164" fontId="3" fillId="0" borderId="6" xfId="0" applyNumberFormat="1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top" wrapText="1"/>
    </xf>
    <xf numFmtId="164" fontId="3" fillId="0" borderId="14" xfId="0" applyNumberFormat="1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164" fontId="3" fillId="0" borderId="12" xfId="0" applyNumberFormat="1" applyFont="1" applyBorder="1" applyAlignment="1">
      <alignment horizontal="center" wrapText="1"/>
    </xf>
    <xf numFmtId="164" fontId="3" fillId="0" borderId="8" xfId="0" applyNumberFormat="1" applyFont="1" applyBorder="1" applyAlignment="1">
      <alignment horizontal="center" wrapText="1"/>
    </xf>
    <xf numFmtId="164" fontId="2" fillId="0" borderId="18" xfId="0" applyNumberFormat="1" applyFont="1" applyBorder="1" applyAlignment="1">
      <alignment horizontal="center" wrapText="1"/>
    </xf>
    <xf numFmtId="0" fontId="14" fillId="2" borderId="0" xfId="0" applyFont="1" applyFill="1"/>
    <xf numFmtId="0" fontId="2" fillId="3" borderId="7" xfId="0" applyFont="1" applyFill="1" applyBorder="1" applyAlignment="1">
      <alignment vertical="top" wrapText="1"/>
    </xf>
    <xf numFmtId="0" fontId="2" fillId="3" borderId="7" xfId="0" applyFont="1" applyFill="1" applyBorder="1" applyAlignment="1">
      <alignment horizontal="center" vertical="top" wrapText="1"/>
    </xf>
    <xf numFmtId="164" fontId="2" fillId="3" borderId="7" xfId="0" applyNumberFormat="1" applyFont="1" applyFill="1" applyBorder="1" applyAlignment="1">
      <alignment horizontal="center" wrapText="1"/>
    </xf>
    <xf numFmtId="0" fontId="14" fillId="3" borderId="7" xfId="0" applyNumberFormat="1" applyFont="1" applyFill="1" applyBorder="1" applyAlignment="1">
      <alignment horizontal="center" wrapText="1"/>
    </xf>
    <xf numFmtId="0" fontId="14" fillId="3" borderId="7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1" fontId="2" fillId="3" borderId="7" xfId="0" applyNumberFormat="1" applyFont="1" applyFill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1" fontId="0" fillId="0" borderId="7" xfId="0" applyNumberFormat="1" applyBorder="1"/>
    <xf numFmtId="0" fontId="2" fillId="0" borderId="20" xfId="0" applyFont="1" applyBorder="1" applyAlignment="1">
      <alignment vertical="top" wrapText="1"/>
    </xf>
    <xf numFmtId="2" fontId="2" fillId="0" borderId="21" xfId="0" applyNumberFormat="1" applyFont="1" applyBorder="1" applyAlignment="1">
      <alignment wrapText="1"/>
    </xf>
    <xf numFmtId="0" fontId="2" fillId="0" borderId="7" xfId="0" applyFont="1" applyFill="1" applyBorder="1" applyAlignment="1">
      <alignment vertical="top" wrapText="1"/>
    </xf>
    <xf numFmtId="49" fontId="5" fillId="0" borderId="7" xfId="0" applyNumberFormat="1" applyFont="1" applyFill="1" applyBorder="1" applyAlignment="1">
      <alignment wrapText="1"/>
    </xf>
    <xf numFmtId="49" fontId="14" fillId="0" borderId="0" xfId="0" applyNumberFormat="1" applyFont="1" applyFill="1"/>
    <xf numFmtId="49" fontId="14" fillId="0" borderId="7" xfId="0" applyNumberFormat="1" applyFont="1" applyFill="1" applyBorder="1"/>
    <xf numFmtId="0" fontId="3" fillId="0" borderId="0" xfId="0" applyFont="1"/>
    <xf numFmtId="0" fontId="6" fillId="0" borderId="22" xfId="0" applyFont="1" applyBorder="1"/>
    <xf numFmtId="0" fontId="6" fillId="0" borderId="22" xfId="0" applyFont="1" applyBorder="1" applyAlignment="1">
      <alignment wrapText="1"/>
    </xf>
    <xf numFmtId="0" fontId="6" fillId="0" borderId="22" xfId="0" applyFont="1" applyFill="1" applyBorder="1" applyAlignment="1">
      <alignment wrapText="1"/>
    </xf>
    <xf numFmtId="0" fontId="6" fillId="0" borderId="16" xfId="0" applyFont="1" applyBorder="1"/>
    <xf numFmtId="0" fontId="6" fillId="0" borderId="7" xfId="0" applyFont="1" applyBorder="1" applyAlignment="1"/>
    <xf numFmtId="0" fontId="5" fillId="0" borderId="7" xfId="0" applyFont="1" applyBorder="1"/>
    <xf numFmtId="0" fontId="15" fillId="0" borderId="0" xfId="0" applyFont="1"/>
    <xf numFmtId="0" fontId="5" fillId="0" borderId="22" xfId="0" applyFont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5" fillId="0" borderId="0" xfId="0" applyFont="1"/>
    <xf numFmtId="0" fontId="0" fillId="0" borderId="7" xfId="0" applyBorder="1" applyAlignment="1">
      <alignment wrapText="1"/>
    </xf>
    <xf numFmtId="0" fontId="0" fillId="0" borderId="17" xfId="0" applyBorder="1" applyAlignment="1">
      <alignment wrapText="1"/>
    </xf>
    <xf numFmtId="0" fontId="2" fillId="3" borderId="17" xfId="0" applyFont="1" applyFill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7" fillId="3" borderId="7" xfId="0" applyFont="1" applyFill="1" applyBorder="1" applyAlignment="1">
      <alignment wrapText="1"/>
    </xf>
    <xf numFmtId="0" fontId="7" fillId="0" borderId="0" xfId="0" applyFont="1"/>
    <xf numFmtId="0" fontId="7" fillId="0" borderId="7" xfId="0" applyFont="1" applyBorder="1"/>
    <xf numFmtId="0" fontId="7" fillId="0" borderId="7" xfId="0" applyFont="1" applyBorder="1" applyAlignment="1">
      <alignment wrapText="1"/>
    </xf>
    <xf numFmtId="0" fontId="0" fillId="0" borderId="14" xfId="0" applyBorder="1"/>
    <xf numFmtId="0" fontId="0" fillId="0" borderId="7" xfId="0" applyBorder="1" applyAlignment="1">
      <alignment horizontal="right"/>
    </xf>
    <xf numFmtId="0" fontId="7" fillId="3" borderId="7" xfId="0" applyFont="1" applyFill="1" applyBorder="1"/>
    <xf numFmtId="0" fontId="2" fillId="3" borderId="5" xfId="0" applyFont="1" applyFill="1" applyBorder="1" applyAlignment="1">
      <alignment vertical="top" wrapText="1"/>
    </xf>
    <xf numFmtId="0" fontId="0" fillId="3" borderId="0" xfId="0" applyFill="1" applyAlignment="1">
      <alignment wrapText="1"/>
    </xf>
    <xf numFmtId="0" fontId="7" fillId="3" borderId="14" xfId="0" applyFont="1" applyFill="1" applyBorder="1"/>
    <xf numFmtId="0" fontId="0" fillId="2" borderId="7" xfId="0" applyFill="1" applyBorder="1"/>
    <xf numFmtId="0" fontId="0" fillId="2" borderId="7" xfId="0" applyFill="1" applyBorder="1" applyAlignment="1">
      <alignment wrapText="1"/>
    </xf>
    <xf numFmtId="0" fontId="7" fillId="2" borderId="7" xfId="0" applyFont="1" applyFill="1" applyBorder="1"/>
    <xf numFmtId="0" fontId="0" fillId="0" borderId="7" xfId="0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0" fillId="0" borderId="0" xfId="0" applyAlignment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6" fillId="0" borderId="7" xfId="0" applyFont="1" applyBorder="1"/>
    <xf numFmtId="0" fontId="16" fillId="0" borderId="0" xfId="0" applyFont="1"/>
    <xf numFmtId="0" fontId="13" fillId="0" borderId="12" xfId="0" applyFont="1" applyBorder="1" applyAlignment="1">
      <alignment horizontal="center"/>
    </xf>
    <xf numFmtId="49" fontId="12" fillId="0" borderId="12" xfId="0" applyNumberFormat="1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center" vertical="top" wrapText="1"/>
    </xf>
    <xf numFmtId="0" fontId="0" fillId="0" borderId="10" xfId="0" applyBorder="1"/>
    <xf numFmtId="49" fontId="3" fillId="0" borderId="23" xfId="0" applyNumberFormat="1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2" fillId="3" borderId="22" xfId="0" applyFont="1" applyFill="1" applyBorder="1" applyAlignment="1">
      <alignment horizontal="center" vertical="top" wrapText="1"/>
    </xf>
    <xf numFmtId="0" fontId="14" fillId="3" borderId="22" xfId="0" applyNumberFormat="1" applyFont="1" applyFill="1" applyBorder="1" applyAlignment="1">
      <alignment horizontal="center" wrapText="1"/>
    </xf>
    <xf numFmtId="0" fontId="14" fillId="3" borderId="22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1" fontId="2" fillId="3" borderId="22" xfId="0" applyNumberFormat="1" applyFont="1" applyFill="1" applyBorder="1" applyAlignment="1">
      <alignment horizontal="center" wrapText="1"/>
    </xf>
    <xf numFmtId="164" fontId="3" fillId="0" borderId="22" xfId="0" applyNumberFormat="1" applyFont="1" applyBorder="1" applyAlignment="1">
      <alignment horizontal="center" wrapText="1"/>
    </xf>
    <xf numFmtId="164" fontId="3" fillId="0" borderId="24" xfId="0" applyNumberFormat="1" applyFont="1" applyBorder="1" applyAlignment="1">
      <alignment horizontal="center" wrapText="1"/>
    </xf>
    <xf numFmtId="164" fontId="3" fillId="0" borderId="25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2" fontId="3" fillId="0" borderId="22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wrapText="1"/>
    </xf>
    <xf numFmtId="0" fontId="3" fillId="0" borderId="26" xfId="0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2" fillId="0" borderId="18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21" xfId="0" applyFont="1" applyBorder="1" applyAlignment="1">
      <alignment vertical="top" wrapText="1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/>
    <xf numFmtId="0" fontId="22" fillId="0" borderId="0" xfId="0" applyFont="1"/>
    <xf numFmtId="0" fontId="3" fillId="0" borderId="3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164" fontId="2" fillId="3" borderId="22" xfId="0" applyNumberFormat="1" applyFont="1" applyFill="1" applyBorder="1" applyAlignment="1">
      <alignment horizontal="center" vertical="top" wrapText="1"/>
    </xf>
    <xf numFmtId="0" fontId="0" fillId="0" borderId="16" xfId="0" applyBorder="1"/>
    <xf numFmtId="0" fontId="2" fillId="2" borderId="4" xfId="0" applyFont="1" applyFill="1" applyBorder="1" applyAlignment="1">
      <alignment vertical="top" wrapText="1"/>
    </xf>
    <xf numFmtId="0" fontId="2" fillId="2" borderId="12" xfId="0" applyFont="1" applyFill="1" applyBorder="1" applyAlignment="1">
      <alignment horizontal="justify" vertical="top" wrapText="1"/>
    </xf>
    <xf numFmtId="0" fontId="7" fillId="2" borderId="7" xfId="0" applyFont="1" applyFill="1" applyBorder="1" applyAlignment="1">
      <alignment wrapText="1"/>
    </xf>
    <xf numFmtId="0" fontId="0" fillId="4" borderId="0" xfId="0" applyFill="1"/>
    <xf numFmtId="0" fontId="7" fillId="2" borderId="14" xfId="0" applyFont="1" applyFill="1" applyBorder="1"/>
    <xf numFmtId="0" fontId="0" fillId="0" borderId="17" xfId="0" applyBorder="1"/>
    <xf numFmtId="0" fontId="0" fillId="0" borderId="16" xfId="0" applyBorder="1" applyAlignment="1"/>
    <xf numFmtId="0" fontId="0" fillId="0" borderId="14" xfId="0" applyBorder="1" applyAlignment="1"/>
    <xf numFmtId="0" fontId="0" fillId="0" borderId="35" xfId="0" applyBorder="1"/>
    <xf numFmtId="0" fontId="0" fillId="0" borderId="22" xfId="0" applyBorder="1"/>
    <xf numFmtId="0" fontId="0" fillId="0" borderId="22" xfId="0" applyBorder="1" applyAlignment="1"/>
    <xf numFmtId="0" fontId="1" fillId="0" borderId="0" xfId="0" applyFont="1" applyBorder="1" applyAlignment="1">
      <alignment vertical="top" wrapText="1"/>
    </xf>
    <xf numFmtId="0" fontId="1" fillId="0" borderId="7" xfId="0" applyFont="1" applyBorder="1"/>
    <xf numFmtId="0" fontId="3" fillId="0" borderId="6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1" fillId="0" borderId="10" xfId="0" applyFont="1" applyBorder="1"/>
    <xf numFmtId="0" fontId="1" fillId="0" borderId="9" xfId="0" applyFont="1" applyBorder="1"/>
    <xf numFmtId="0" fontId="1" fillId="0" borderId="11" xfId="0" applyFont="1" applyBorder="1"/>
    <xf numFmtId="0" fontId="3" fillId="0" borderId="31" xfId="0" applyFont="1" applyBorder="1" applyAlignment="1">
      <alignment horizontal="center" vertical="top" wrapText="1"/>
    </xf>
    <xf numFmtId="164" fontId="2" fillId="0" borderId="35" xfId="0" applyNumberFormat="1" applyFont="1" applyBorder="1" applyAlignment="1">
      <alignment horizontal="center" wrapText="1"/>
    </xf>
    <xf numFmtId="0" fontId="1" fillId="0" borderId="35" xfId="0" applyFont="1" applyBorder="1"/>
    <xf numFmtId="0" fontId="2" fillId="0" borderId="35" xfId="0" applyFont="1" applyBorder="1" applyAlignment="1">
      <alignment wrapText="1"/>
    </xf>
    <xf numFmtId="0" fontId="3" fillId="0" borderId="19" xfId="0" applyFont="1" applyBorder="1" applyAlignment="1">
      <alignment horizontal="center" wrapText="1"/>
    </xf>
    <xf numFmtId="1" fontId="3" fillId="0" borderId="19" xfId="0" applyNumberFormat="1" applyFont="1" applyBorder="1" applyAlignment="1">
      <alignment horizontal="center" wrapText="1"/>
    </xf>
    <xf numFmtId="0" fontId="1" fillId="0" borderId="19" xfId="0" applyFont="1" applyBorder="1"/>
    <xf numFmtId="0" fontId="7" fillId="0" borderId="7" xfId="0" applyFont="1" applyBorder="1" applyAlignment="1"/>
    <xf numFmtId="0" fontId="3" fillId="0" borderId="7" xfId="0" applyFont="1" applyBorder="1" applyAlignment="1">
      <alignment wrapText="1"/>
    </xf>
    <xf numFmtId="0" fontId="1" fillId="0" borderId="22" xfId="0" applyFont="1" applyBorder="1"/>
    <xf numFmtId="0" fontId="2" fillId="0" borderId="34" xfId="0" applyFont="1" applyBorder="1" applyAlignment="1">
      <alignment vertical="top" wrapText="1"/>
    </xf>
    <xf numFmtId="0" fontId="2" fillId="0" borderId="22" xfId="0" applyFont="1" applyBorder="1" applyAlignment="1">
      <alignment horizontal="center" wrapText="1"/>
    </xf>
    <xf numFmtId="164" fontId="1" fillId="0" borderId="7" xfId="0" applyNumberFormat="1" applyFont="1" applyBorder="1"/>
    <xf numFmtId="0" fontId="1" fillId="0" borderId="14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164" fontId="1" fillId="0" borderId="0" xfId="0" applyNumberFormat="1" applyFont="1"/>
    <xf numFmtId="1" fontId="3" fillId="0" borderId="10" xfId="0" applyNumberFormat="1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2" fillId="0" borderId="34" xfId="0" applyFont="1" applyBorder="1" applyAlignment="1">
      <alignment wrapText="1"/>
    </xf>
    <xf numFmtId="164" fontId="2" fillId="0" borderId="7" xfId="0" applyNumberFormat="1" applyFont="1" applyBorder="1" applyAlignment="1">
      <alignment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7" fillId="0" borderId="35" xfId="0" applyFont="1" applyBorder="1" applyAlignment="1"/>
    <xf numFmtId="0" fontId="1" fillId="0" borderId="0" xfId="0" applyFont="1" applyBorder="1"/>
    <xf numFmtId="0" fontId="2" fillId="0" borderId="14" xfId="0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 vertical="top" wrapText="1"/>
    </xf>
    <xf numFmtId="2" fontId="2" fillId="3" borderId="7" xfId="0" applyNumberFormat="1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wrapText="1"/>
    </xf>
    <xf numFmtId="164" fontId="3" fillId="0" borderId="14" xfId="0" applyNumberFormat="1" applyFont="1" applyBorder="1" applyAlignment="1">
      <alignment horizontal="center" wrapText="1"/>
    </xf>
    <xf numFmtId="164" fontId="0" fillId="0" borderId="0" xfId="0" applyNumberFormat="1"/>
    <xf numFmtId="164" fontId="1" fillId="0" borderId="35" xfId="0" applyNumberFormat="1" applyFont="1" applyBorder="1" applyAlignment="1"/>
    <xf numFmtId="0" fontId="7" fillId="0" borderId="22" xfId="0" applyFont="1" applyBorder="1"/>
    <xf numFmtId="0" fontId="3" fillId="0" borderId="35" xfId="0" applyFont="1" applyBorder="1" applyAlignment="1">
      <alignment horizontal="center" wrapText="1"/>
    </xf>
    <xf numFmtId="1" fontId="3" fillId="0" borderId="35" xfId="0" applyNumberFormat="1" applyFont="1" applyBorder="1" applyAlignment="1">
      <alignment horizontal="center" wrapText="1"/>
    </xf>
    <xf numFmtId="1" fontId="3" fillId="0" borderId="3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wrapText="1"/>
    </xf>
    <xf numFmtId="164" fontId="3" fillId="0" borderId="7" xfId="0" applyNumberFormat="1" applyFont="1" applyBorder="1" applyAlignment="1">
      <alignment horizontal="center" wrapText="1"/>
    </xf>
    <xf numFmtId="0" fontId="0" fillId="0" borderId="16" xfId="0" applyBorder="1"/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64" fontId="3" fillId="0" borderId="7" xfId="0" applyNumberFormat="1" applyFont="1" applyBorder="1" applyAlignment="1">
      <alignment horizontal="center" vertical="top" wrapText="1"/>
    </xf>
    <xf numFmtId="0" fontId="0" fillId="0" borderId="7" xfId="0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0" fillId="5" borderId="0" xfId="0" applyFill="1"/>
    <xf numFmtId="1" fontId="2" fillId="0" borderId="11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wrapText="1"/>
    </xf>
    <xf numFmtId="2" fontId="3" fillId="0" borderId="14" xfId="0" applyNumberFormat="1" applyFont="1" applyBorder="1" applyAlignment="1">
      <alignment horizontal="center" wrapText="1"/>
    </xf>
    <xf numFmtId="2" fontId="7" fillId="0" borderId="7" xfId="0" applyNumberFormat="1" applyFont="1" applyBorder="1"/>
    <xf numFmtId="164" fontId="7" fillId="0" borderId="7" xfId="0" applyNumberFormat="1" applyFont="1" applyBorder="1"/>
    <xf numFmtId="0" fontId="3" fillId="0" borderId="22" xfId="0" applyFont="1" applyBorder="1" applyAlignment="1">
      <alignment vertical="top" wrapText="1"/>
    </xf>
    <xf numFmtId="0" fontId="3" fillId="0" borderId="35" xfId="0" applyFont="1" applyBorder="1" applyAlignment="1">
      <alignment vertical="top" wrapText="1"/>
    </xf>
    <xf numFmtId="2" fontId="2" fillId="0" borderId="22" xfId="0" applyNumberFormat="1" applyFont="1" applyBorder="1" applyAlignment="1">
      <alignment horizontal="center" wrapText="1"/>
    </xf>
    <xf numFmtId="0" fontId="0" fillId="0" borderId="22" xfId="0" applyNumberForma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textRotation="90" wrapText="1"/>
    </xf>
    <xf numFmtId="0" fontId="3" fillId="0" borderId="20" xfId="0" applyFont="1" applyBorder="1" applyAlignment="1">
      <alignment horizontal="right" vertical="top" textRotation="90" wrapText="1"/>
    </xf>
    <xf numFmtId="0" fontId="3" fillId="0" borderId="5" xfId="0" applyFont="1" applyBorder="1" applyAlignment="1">
      <alignment horizontal="right" vertical="top" textRotation="90" wrapText="1"/>
    </xf>
    <xf numFmtId="164" fontId="3" fillId="0" borderId="7" xfId="0" applyNumberFormat="1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wrapText="1"/>
    </xf>
    <xf numFmtId="164" fontId="3" fillId="0" borderId="7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0" fillId="0" borderId="16" xfId="0" applyBorder="1"/>
    <xf numFmtId="164" fontId="3" fillId="0" borderId="5" xfId="0" applyNumberFormat="1" applyFont="1" applyBorder="1" applyAlignment="1">
      <alignment horizontal="center" vertical="top" textRotation="90" wrapText="1"/>
    </xf>
    <xf numFmtId="164" fontId="3" fillId="0" borderId="15" xfId="0" applyNumberFormat="1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wrapText="1"/>
    </xf>
    <xf numFmtId="0" fontId="1" fillId="0" borderId="3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164" fontId="1" fillId="0" borderId="36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37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0" fontId="1" fillId="0" borderId="39" xfId="0" applyFont="1" applyBorder="1" applyAlignment="1">
      <alignment horizontal="left" wrapText="1"/>
    </xf>
    <xf numFmtId="0" fontId="10" fillId="0" borderId="39" xfId="0" applyFont="1" applyBorder="1" applyAlignment="1">
      <alignment horizontal="center" textRotation="90"/>
    </xf>
    <xf numFmtId="0" fontId="10" fillId="0" borderId="31" xfId="0" applyFont="1" applyBorder="1" applyAlignment="1">
      <alignment horizontal="center" textRotation="90"/>
    </xf>
    <xf numFmtId="0" fontId="1" fillId="0" borderId="3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0" xfId="0" applyFont="1" applyBorder="1" applyAlignment="1"/>
    <xf numFmtId="0" fontId="1" fillId="0" borderId="0" xfId="0" applyFont="1" applyBorder="1" applyAlignment="1"/>
    <xf numFmtId="0" fontId="1" fillId="0" borderId="31" xfId="0" applyFont="1" applyBorder="1" applyAlignment="1"/>
    <xf numFmtId="164" fontId="1" fillId="0" borderId="36" xfId="0" applyNumberFormat="1" applyFont="1" applyBorder="1" applyAlignment="1">
      <alignment horizontal="center" wrapText="1"/>
    </xf>
    <xf numFmtId="164" fontId="1" fillId="0" borderId="16" xfId="0" applyNumberFormat="1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8" fillId="0" borderId="32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0" fillId="0" borderId="7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4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3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Border="1" applyAlignment="1">
      <alignment horizontal="center" textRotation="90" wrapText="1"/>
    </xf>
    <xf numFmtId="0" fontId="3" fillId="0" borderId="5" xfId="0" applyFont="1" applyBorder="1" applyAlignment="1">
      <alignment horizontal="center" textRotation="90" wrapText="1"/>
    </xf>
    <xf numFmtId="0" fontId="3" fillId="0" borderId="4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30" xfId="0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33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2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7"/>
  <sheetViews>
    <sheetView tabSelected="1" view="pageBreakPreview" zoomScaleNormal="100" zoomScaleSheetLayoutView="100" workbookViewId="0"/>
  </sheetViews>
  <sheetFormatPr defaultRowHeight="12.75" x14ac:dyDescent="0.2"/>
  <cols>
    <col min="1" max="3" width="2.140625" customWidth="1"/>
    <col min="4" max="4" width="5.140625" customWidth="1"/>
    <col min="5" max="7" width="2.140625" customWidth="1"/>
    <col min="8" max="8" width="5.42578125" customWidth="1"/>
    <col min="9" max="15" width="2.140625" customWidth="1"/>
    <col min="16" max="16" width="15.7109375" customWidth="1"/>
    <col min="17" max="17" width="4" customWidth="1"/>
    <col min="18" max="53" width="2.140625" customWidth="1"/>
  </cols>
  <sheetData>
    <row r="1" spans="1:53" x14ac:dyDescent="0.2">
      <c r="A1" s="150"/>
      <c r="B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 t="s">
        <v>250</v>
      </c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U1" s="150"/>
      <c r="AV1" s="150"/>
      <c r="AW1" s="150"/>
      <c r="AX1" s="150"/>
      <c r="AY1" s="150"/>
      <c r="AZ1" s="150"/>
      <c r="BA1" s="150"/>
    </row>
    <row r="2" spans="1:53" x14ac:dyDescent="0.2">
      <c r="A2" s="150"/>
      <c r="B2" s="150"/>
      <c r="C2" s="150"/>
      <c r="M2" s="150"/>
      <c r="N2" s="150"/>
      <c r="O2" s="150"/>
      <c r="P2" s="150"/>
      <c r="Q2" s="150"/>
      <c r="AB2" s="150" t="s">
        <v>252</v>
      </c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</row>
    <row r="3" spans="1:53" x14ac:dyDescent="0.2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 t="s">
        <v>311</v>
      </c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</row>
    <row r="4" spans="1:53" ht="57.75" customHeight="1" x14ac:dyDescent="0.2"/>
    <row r="5" spans="1:53" ht="18" x14ac:dyDescent="0.25">
      <c r="A5" s="332" t="s">
        <v>270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</row>
    <row r="6" spans="1:53" ht="30" customHeight="1" x14ac:dyDescent="0.3">
      <c r="A6" s="333" t="s">
        <v>247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333"/>
      <c r="AK6" s="333"/>
      <c r="AL6" s="333"/>
      <c r="AM6" s="333"/>
      <c r="AN6" s="333"/>
      <c r="AO6" s="333"/>
      <c r="AP6" s="333"/>
      <c r="AQ6" s="333"/>
      <c r="AR6" s="333"/>
      <c r="AS6" s="333"/>
      <c r="AT6" s="333"/>
      <c r="AU6" s="333"/>
      <c r="AV6" s="333"/>
      <c r="AW6" s="333"/>
      <c r="AX6" s="333"/>
      <c r="AY6" s="333"/>
      <c r="AZ6" s="333"/>
      <c r="BA6" s="333"/>
    </row>
    <row r="7" spans="1:53" ht="34.5" customHeight="1" x14ac:dyDescent="0.3">
      <c r="A7" s="334" t="s">
        <v>266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  <c r="AA7" s="334"/>
      <c r="AB7" s="334"/>
      <c r="AC7" s="334"/>
      <c r="AD7" s="334"/>
      <c r="AE7" s="334"/>
      <c r="AF7" s="334"/>
      <c r="AG7" s="334"/>
      <c r="AH7" s="334"/>
      <c r="AI7" s="334"/>
      <c r="AJ7" s="334"/>
      <c r="AK7" s="334"/>
      <c r="AL7" s="334"/>
      <c r="AM7" s="334"/>
      <c r="AN7" s="334"/>
      <c r="AO7" s="334"/>
      <c r="AP7" s="334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</row>
    <row r="8" spans="1:53" ht="31.5" customHeight="1" x14ac:dyDescent="0.35">
      <c r="A8" s="331" t="s">
        <v>253</v>
      </c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1"/>
      <c r="AM8" s="331"/>
      <c r="AN8" s="331"/>
      <c r="AO8" s="331"/>
      <c r="AP8" s="331"/>
      <c r="AQ8" s="331"/>
      <c r="AR8" s="331"/>
      <c r="AS8" s="331"/>
      <c r="AT8" s="331"/>
      <c r="AU8" s="331"/>
      <c r="AV8" s="331"/>
      <c r="AW8" s="331"/>
      <c r="AX8" s="331"/>
      <c r="AY8" s="331"/>
      <c r="AZ8" s="331"/>
      <c r="BA8" s="331"/>
    </row>
    <row r="9" spans="1:53" ht="24.75" customHeight="1" x14ac:dyDescent="0.35">
      <c r="A9" s="331" t="s">
        <v>248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</row>
    <row r="10" spans="1:53" ht="36" customHeight="1" x14ac:dyDescent="0.35">
      <c r="A10" s="331" t="s">
        <v>307</v>
      </c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31"/>
      <c r="AI10" s="331"/>
      <c r="AJ10" s="331"/>
      <c r="AK10" s="331"/>
      <c r="AL10" s="331"/>
      <c r="AM10" s="331"/>
      <c r="AN10" s="331"/>
      <c r="AO10" s="331"/>
      <c r="AP10" s="331"/>
      <c r="AQ10" s="331"/>
      <c r="AR10" s="331"/>
      <c r="AS10" s="331"/>
      <c r="AT10" s="331"/>
      <c r="AU10" s="331"/>
      <c r="AV10" s="331"/>
      <c r="AW10" s="331"/>
      <c r="AX10" s="331"/>
      <c r="AY10" s="331"/>
      <c r="AZ10" s="331"/>
      <c r="BA10" s="331"/>
    </row>
    <row r="11" spans="1:53" ht="23.25" x14ac:dyDescent="0.35">
      <c r="A11" s="331" t="s">
        <v>308</v>
      </c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</row>
    <row r="12" spans="1:53" ht="23.25" x14ac:dyDescent="0.35">
      <c r="A12" s="331" t="s">
        <v>309</v>
      </c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331"/>
      <c r="AL12" s="331"/>
      <c r="AM12" s="331"/>
      <c r="AN12" s="331"/>
      <c r="AO12" s="331"/>
      <c r="AP12" s="331"/>
      <c r="AQ12" s="331"/>
      <c r="AR12" s="331"/>
      <c r="AS12" s="331"/>
      <c r="AT12" s="331"/>
      <c r="AU12" s="331"/>
      <c r="AV12" s="331"/>
      <c r="AW12" s="331"/>
      <c r="AX12" s="331"/>
      <c r="AY12" s="331"/>
      <c r="AZ12" s="331"/>
      <c r="BA12" s="331"/>
    </row>
    <row r="13" spans="1:53" ht="23.25" x14ac:dyDescent="0.35">
      <c r="A13" s="331" t="s">
        <v>310</v>
      </c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1"/>
      <c r="AL13" s="331"/>
      <c r="AM13" s="331"/>
      <c r="AN13" s="331"/>
      <c r="AO13" s="331"/>
      <c r="AP13" s="331"/>
      <c r="AQ13" s="331"/>
      <c r="AR13" s="331"/>
      <c r="AS13" s="331"/>
      <c r="AT13" s="331"/>
      <c r="AU13" s="331"/>
      <c r="AV13" s="331"/>
      <c r="AW13" s="331"/>
      <c r="AX13" s="331"/>
      <c r="AY13" s="331"/>
      <c r="AZ13" s="331"/>
      <c r="BA13" s="331"/>
    </row>
    <row r="14" spans="1:53" ht="23.25" x14ac:dyDescent="0.35">
      <c r="A14" s="190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</row>
    <row r="15" spans="1:53" ht="15.75" x14ac:dyDescent="0.25">
      <c r="A15" s="335" t="s">
        <v>249</v>
      </c>
      <c r="B15" s="335"/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  <c r="AA15" s="335"/>
      <c r="AB15" s="335"/>
      <c r="AC15" s="335"/>
      <c r="AD15" s="335"/>
      <c r="AE15" s="335"/>
      <c r="AF15" s="335"/>
      <c r="AG15" s="335"/>
      <c r="AH15" s="335"/>
      <c r="AI15" s="335"/>
      <c r="AJ15" s="335"/>
      <c r="AK15" s="335"/>
      <c r="AL15" s="335"/>
      <c r="AM15" s="335"/>
      <c r="AN15" s="335"/>
      <c r="AO15" s="335"/>
      <c r="AP15" s="335"/>
      <c r="AQ15" s="335"/>
      <c r="AR15" s="335"/>
      <c r="AS15" s="335"/>
      <c r="AT15" s="335"/>
      <c r="AU15" s="335"/>
      <c r="AV15" s="335"/>
      <c r="AW15" s="335"/>
      <c r="AX15" s="335"/>
      <c r="AY15" s="335"/>
      <c r="AZ15" s="335"/>
      <c r="BA15" s="335"/>
    </row>
    <row r="16" spans="1:53" ht="15.75" x14ac:dyDescent="0.25">
      <c r="A16" s="335" t="s">
        <v>254</v>
      </c>
      <c r="B16" s="335"/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335"/>
      <c r="AL16" s="335"/>
      <c r="AM16" s="335"/>
      <c r="AN16" s="335"/>
      <c r="AO16" s="335"/>
      <c r="AP16" s="335"/>
      <c r="AQ16" s="335"/>
      <c r="AR16" s="335"/>
      <c r="AS16" s="335"/>
      <c r="AT16" s="335"/>
      <c r="AU16" s="335"/>
      <c r="AV16" s="335"/>
      <c r="AW16" s="335"/>
      <c r="AX16" s="335"/>
      <c r="AY16" s="335"/>
      <c r="AZ16" s="335"/>
      <c r="BA16" s="335"/>
    </row>
    <row r="17" spans="1:53" ht="15.75" x14ac:dyDescent="0.25">
      <c r="A17" s="335" t="s">
        <v>255</v>
      </c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  <c r="AO17" s="335"/>
      <c r="AP17" s="335"/>
      <c r="AQ17" s="335"/>
      <c r="AR17" s="335"/>
      <c r="AS17" s="335"/>
      <c r="AT17" s="335"/>
      <c r="AU17" s="335"/>
      <c r="AV17" s="335"/>
      <c r="AW17" s="335"/>
      <c r="AX17" s="335"/>
      <c r="AY17" s="335"/>
      <c r="AZ17" s="335"/>
      <c r="BA17" s="335"/>
    </row>
    <row r="18" spans="1:53" ht="15.75" x14ac:dyDescent="0.25">
      <c r="A18" s="335" t="s">
        <v>295</v>
      </c>
      <c r="B18" s="335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  <c r="AO18" s="335"/>
      <c r="AP18" s="335"/>
      <c r="AQ18" s="335"/>
      <c r="AR18" s="335"/>
      <c r="AS18" s="335"/>
      <c r="AT18" s="335"/>
      <c r="AU18" s="335"/>
      <c r="AV18" s="335"/>
      <c r="AW18" s="335"/>
      <c r="AX18" s="335"/>
      <c r="AY18" s="335"/>
      <c r="AZ18" s="335"/>
      <c r="BA18" s="335"/>
    </row>
    <row r="21" spans="1:53" s="192" customFormat="1" ht="20.25" x14ac:dyDescent="0.3">
      <c r="A21" s="191"/>
      <c r="B21" s="191"/>
      <c r="C21" s="336" t="s">
        <v>250</v>
      </c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</row>
    <row r="22" spans="1:53" s="192" customFormat="1" ht="45.75" customHeight="1" x14ac:dyDescent="0.3">
      <c r="A22" s="191"/>
      <c r="B22" s="191"/>
      <c r="C22" s="336" t="s">
        <v>294</v>
      </c>
      <c r="D22" s="336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191"/>
      <c r="R22" s="337" t="s">
        <v>252</v>
      </c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7"/>
      <c r="AN22" s="337"/>
      <c r="AO22" s="337"/>
      <c r="AP22" s="337"/>
      <c r="AQ22" s="337"/>
      <c r="AR22" s="337"/>
      <c r="AS22" s="337"/>
      <c r="AT22" s="337"/>
      <c r="AU22" s="337"/>
      <c r="AV22" s="337"/>
      <c r="AW22" s="337"/>
      <c r="AX22" s="337"/>
      <c r="AY22" s="337"/>
      <c r="AZ22" s="337"/>
      <c r="BA22" s="337"/>
    </row>
    <row r="23" spans="1:53" s="192" customFormat="1" ht="50.25" customHeight="1" x14ac:dyDescent="0.3">
      <c r="A23" s="191"/>
      <c r="B23" s="191"/>
      <c r="C23" s="336" t="s">
        <v>251</v>
      </c>
      <c r="D23" s="336"/>
      <c r="E23" s="336"/>
      <c r="F23" s="336"/>
      <c r="G23" s="336"/>
      <c r="H23" s="336"/>
      <c r="I23" s="336"/>
      <c r="J23" s="336"/>
      <c r="K23" s="336"/>
      <c r="L23" s="336"/>
      <c r="M23" s="336"/>
      <c r="N23" s="336"/>
      <c r="O23" s="336"/>
      <c r="P23" s="336"/>
      <c r="Q23" s="191"/>
      <c r="R23" s="337" t="s">
        <v>252</v>
      </c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337"/>
      <c r="AP23" s="337"/>
      <c r="AQ23" s="337"/>
      <c r="AR23" s="337"/>
      <c r="AS23" s="337"/>
      <c r="AT23" s="337"/>
      <c r="AU23" s="337"/>
      <c r="AV23" s="337"/>
      <c r="AW23" s="337"/>
      <c r="AX23" s="337"/>
      <c r="AY23" s="337"/>
      <c r="AZ23" s="337"/>
      <c r="BA23" s="337"/>
    </row>
    <row r="24" spans="1:53" s="192" customFormat="1" ht="53.25" customHeight="1" x14ac:dyDescent="0.3">
      <c r="A24" s="191"/>
      <c r="B24" s="191"/>
      <c r="C24" s="336" t="s">
        <v>251</v>
      </c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191"/>
      <c r="R24" s="337" t="s">
        <v>252</v>
      </c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337"/>
      <c r="AP24" s="337"/>
      <c r="AQ24" s="337"/>
      <c r="AR24" s="337"/>
      <c r="AS24" s="337"/>
      <c r="AT24" s="337"/>
      <c r="AU24" s="337"/>
      <c r="AV24" s="337"/>
      <c r="AW24" s="337"/>
      <c r="AX24" s="337"/>
      <c r="AY24" s="337"/>
      <c r="AZ24" s="337"/>
      <c r="BA24" s="337"/>
    </row>
    <row r="25" spans="1:53" s="192" customFormat="1" ht="53.25" customHeight="1" x14ac:dyDescent="0.3">
      <c r="A25" s="191"/>
      <c r="B25" s="191"/>
      <c r="C25" s="336" t="s">
        <v>251</v>
      </c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191"/>
      <c r="R25" s="337" t="s">
        <v>252</v>
      </c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337"/>
      <c r="AD25" s="337"/>
      <c r="AE25" s="337"/>
      <c r="AF25" s="337"/>
      <c r="AG25" s="337"/>
      <c r="AH25" s="337"/>
      <c r="AI25" s="337"/>
      <c r="AJ25" s="337"/>
      <c r="AK25" s="337"/>
      <c r="AL25" s="337"/>
      <c r="AM25" s="337"/>
      <c r="AN25" s="337"/>
      <c r="AO25" s="337"/>
      <c r="AP25" s="337"/>
      <c r="AQ25" s="337"/>
      <c r="AR25" s="337"/>
      <c r="AS25" s="337"/>
      <c r="AT25" s="337"/>
      <c r="AU25" s="337"/>
      <c r="AV25" s="337"/>
      <c r="AW25" s="337"/>
      <c r="AX25" s="337"/>
      <c r="AY25" s="337"/>
      <c r="AZ25" s="337"/>
      <c r="BA25" s="337"/>
    </row>
    <row r="26" spans="1:53" s="192" customFormat="1" ht="20.25" x14ac:dyDescent="0.3">
      <c r="A26" s="191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</row>
    <row r="27" spans="1:53" s="192" customFormat="1" ht="20.25" x14ac:dyDescent="0.3">
      <c r="A27" s="191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</row>
  </sheetData>
  <mergeCells count="22">
    <mergeCell ref="C25:P25"/>
    <mergeCell ref="R22:BA22"/>
    <mergeCell ref="R23:BA23"/>
    <mergeCell ref="R24:BA24"/>
    <mergeCell ref="R25:BA25"/>
    <mergeCell ref="C23:P23"/>
    <mergeCell ref="C24:P24"/>
    <mergeCell ref="A18:BA18"/>
    <mergeCell ref="C21:P21"/>
    <mergeCell ref="C22:P22"/>
    <mergeCell ref="A13:BA13"/>
    <mergeCell ref="A15:BA15"/>
    <mergeCell ref="A16:BA16"/>
    <mergeCell ref="A17:BA17"/>
    <mergeCell ref="A9:BA9"/>
    <mergeCell ref="A10:BA10"/>
    <mergeCell ref="A11:BA11"/>
    <mergeCell ref="A12:BA12"/>
    <mergeCell ref="A5:BA5"/>
    <mergeCell ref="A6:BA6"/>
    <mergeCell ref="A7:BA7"/>
    <mergeCell ref="A8:BA8"/>
  </mergeCells>
  <phoneticPr fontId="11" type="noConversion"/>
  <pageMargins left="0.7" right="0.7" top="0.75" bottom="0.75" header="0.3" footer="0.3"/>
  <pageSetup paperSize="9" scale="97" orientation="landscape" verticalDpi="0" r:id="rId1"/>
  <headerFooter alignWithMargins="0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ntry="1"/>
  <dimension ref="A1:AB92"/>
  <sheetViews>
    <sheetView view="pageBreakPreview" zoomScale="75" zoomScaleNormal="75" zoomScaleSheetLayoutView="75" workbookViewId="0">
      <pane ySplit="9" topLeftCell="A10" activePane="bottomLeft" state="frozen"/>
      <selection activeCell="B1" sqref="B1"/>
      <selection pane="bottomLeft" activeCell="B19" sqref="B19"/>
    </sheetView>
  </sheetViews>
  <sheetFormatPr defaultRowHeight="12.75" x14ac:dyDescent="0.2"/>
  <cols>
    <col min="1" max="1" width="10.140625" style="65" customWidth="1"/>
    <col min="2" max="2" width="23.7109375" style="65" customWidth="1"/>
    <col min="3" max="6" width="3.7109375" style="65" customWidth="1"/>
    <col min="7" max="7" width="5.140625" style="65" customWidth="1"/>
    <col min="8" max="8" width="5.5703125" style="65" customWidth="1"/>
    <col min="9" max="9" width="4.7109375" style="65" customWidth="1"/>
    <col min="10" max="10" width="5.5703125" style="65" customWidth="1"/>
    <col min="11" max="11" width="10.5703125" style="65" customWidth="1"/>
    <col min="12" max="12" width="13.5703125" style="65" customWidth="1"/>
    <col min="13" max="13" width="9.140625" style="236"/>
    <col min="14" max="14" width="8" style="236" customWidth="1"/>
    <col min="15" max="15" width="7.7109375" style="236" customWidth="1"/>
    <col min="16" max="20" width="6.140625" customWidth="1"/>
    <col min="21" max="21" width="7.140625" style="43" customWidth="1"/>
    <col min="22" max="22" width="6.140625" customWidth="1"/>
    <col min="23" max="23" width="6.85546875" customWidth="1"/>
  </cols>
  <sheetData>
    <row r="1" spans="1:23" ht="33.75" customHeight="1" thickBot="1" x14ac:dyDescent="0.35">
      <c r="A1" s="293" t="s">
        <v>267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</row>
    <row r="2" spans="1:23" ht="15.75" customHeight="1" x14ac:dyDescent="0.2">
      <c r="A2" s="2"/>
      <c r="B2" s="188"/>
      <c r="C2" s="289" t="s">
        <v>157</v>
      </c>
      <c r="D2" s="289"/>
      <c r="E2" s="289"/>
      <c r="F2" s="289"/>
      <c r="G2" s="289"/>
      <c r="H2" s="289"/>
      <c r="I2" s="289"/>
      <c r="J2" s="289"/>
      <c r="K2" s="294" t="s">
        <v>158</v>
      </c>
      <c r="L2" s="289"/>
      <c r="M2" s="289"/>
      <c r="N2" s="289"/>
      <c r="O2" s="289"/>
      <c r="P2" s="295" t="s">
        <v>166</v>
      </c>
      <c r="Q2" s="296"/>
      <c r="R2" s="296"/>
      <c r="S2" s="296"/>
      <c r="T2" s="296"/>
      <c r="U2" s="296"/>
      <c r="V2" s="296"/>
      <c r="W2" s="294"/>
    </row>
    <row r="3" spans="1:23" ht="15.75" customHeight="1" x14ac:dyDescent="0.2">
      <c r="A3" s="297" t="s">
        <v>0</v>
      </c>
      <c r="B3" s="298" t="s">
        <v>156</v>
      </c>
      <c r="C3" s="193"/>
      <c r="D3" s="57"/>
      <c r="E3" s="57"/>
      <c r="F3" s="57"/>
      <c r="G3" s="57"/>
      <c r="H3" s="57"/>
      <c r="I3" s="57"/>
      <c r="J3" s="194"/>
      <c r="K3" s="299" t="s">
        <v>159</v>
      </c>
      <c r="L3" s="300" t="s">
        <v>160</v>
      </c>
      <c r="M3" s="302" t="s">
        <v>161</v>
      </c>
      <c r="N3" s="302"/>
      <c r="O3" s="302"/>
      <c r="P3" s="303" t="s">
        <v>73</v>
      </c>
      <c r="Q3" s="303"/>
      <c r="R3" s="91" t="s">
        <v>74</v>
      </c>
      <c r="S3" s="89"/>
      <c r="T3" s="305" t="s">
        <v>75</v>
      </c>
      <c r="U3" s="306"/>
      <c r="V3" s="305" t="s">
        <v>76</v>
      </c>
      <c r="W3" s="306"/>
    </row>
    <row r="4" spans="1:23" ht="15.75" customHeight="1" x14ac:dyDescent="0.2">
      <c r="A4" s="297"/>
      <c r="B4" s="298"/>
      <c r="C4" s="193"/>
      <c r="D4" s="57"/>
      <c r="E4" s="57"/>
      <c r="F4" s="57"/>
      <c r="G4" s="57"/>
      <c r="H4" s="57"/>
      <c r="I4" s="57"/>
      <c r="J4" s="194"/>
      <c r="K4" s="299"/>
      <c r="L4" s="300"/>
      <c r="M4" s="277"/>
      <c r="N4" s="277"/>
      <c r="O4" s="277"/>
      <c r="P4" s="265"/>
      <c r="Q4" s="265"/>
      <c r="R4" s="91"/>
      <c r="S4" s="89"/>
      <c r="T4" s="264"/>
      <c r="U4" s="269"/>
      <c r="V4" s="264"/>
      <c r="W4" s="269"/>
    </row>
    <row r="5" spans="1:23" ht="15.75" customHeight="1" x14ac:dyDescent="0.2">
      <c r="A5" s="297"/>
      <c r="B5" s="298"/>
      <c r="C5" s="193"/>
      <c r="D5" s="57"/>
      <c r="E5" s="57"/>
      <c r="F5" s="57"/>
      <c r="G5" s="57"/>
      <c r="H5" s="57"/>
      <c r="I5" s="57"/>
      <c r="J5" s="194"/>
      <c r="K5" s="299"/>
      <c r="L5" s="300"/>
      <c r="M5" s="277"/>
      <c r="N5" s="277"/>
      <c r="O5" s="277"/>
      <c r="P5" s="265"/>
      <c r="Q5" s="265"/>
      <c r="R5" s="91"/>
      <c r="S5" s="89"/>
      <c r="T5" s="264"/>
      <c r="U5" s="269"/>
      <c r="V5" s="264"/>
      <c r="W5" s="269"/>
    </row>
    <row r="6" spans="1:23" ht="47.25" customHeight="1" thickBot="1" x14ac:dyDescent="0.25">
      <c r="A6" s="297"/>
      <c r="B6" s="298"/>
      <c r="C6" s="195"/>
      <c r="D6" s="196"/>
      <c r="E6" s="196"/>
      <c r="F6" s="196"/>
      <c r="G6" s="196"/>
      <c r="H6" s="196"/>
      <c r="I6" s="196"/>
      <c r="J6" s="197"/>
      <c r="K6" s="299"/>
      <c r="L6" s="301"/>
      <c r="M6" s="307" t="s">
        <v>162</v>
      </c>
      <c r="N6" s="308" t="s">
        <v>163</v>
      </c>
      <c r="O6" s="309"/>
      <c r="P6" s="22" t="s">
        <v>66</v>
      </c>
      <c r="Q6" s="22" t="s">
        <v>67</v>
      </c>
      <c r="R6" s="22" t="s">
        <v>68</v>
      </c>
      <c r="S6" s="22" t="s">
        <v>69</v>
      </c>
      <c r="T6" s="22" t="s">
        <v>70</v>
      </c>
      <c r="U6" s="44">
        <v>3</v>
      </c>
      <c r="V6" s="22" t="s">
        <v>71</v>
      </c>
      <c r="W6" s="22" t="s">
        <v>72</v>
      </c>
    </row>
    <row r="7" spans="1:23" ht="38.25" x14ac:dyDescent="0.2">
      <c r="A7" s="297"/>
      <c r="B7" s="211"/>
      <c r="C7" s="289" t="s">
        <v>245</v>
      </c>
      <c r="D7" s="289"/>
      <c r="E7" s="289"/>
      <c r="F7" s="289"/>
      <c r="G7" s="289"/>
      <c r="H7" s="289"/>
      <c r="I7" s="289"/>
      <c r="J7" s="289"/>
      <c r="K7" s="299"/>
      <c r="L7" s="301"/>
      <c r="M7" s="307"/>
      <c r="N7" s="92" t="s">
        <v>164</v>
      </c>
      <c r="O7" s="92" t="s">
        <v>165</v>
      </c>
      <c r="P7" s="290" t="s">
        <v>167</v>
      </c>
      <c r="Q7" s="291"/>
      <c r="R7" s="291"/>
      <c r="S7" s="291"/>
      <c r="T7" s="291"/>
      <c r="U7" s="291"/>
      <c r="V7" s="291"/>
      <c r="W7" s="292"/>
    </row>
    <row r="8" spans="1:23" x14ac:dyDescent="0.2">
      <c r="A8" s="270">
        <v>1</v>
      </c>
      <c r="B8" s="270">
        <f>A8+1</f>
        <v>2</v>
      </c>
      <c r="C8" s="295">
        <f>B8+1</f>
        <v>3</v>
      </c>
      <c r="D8" s="296"/>
      <c r="E8" s="296"/>
      <c r="F8" s="296"/>
      <c r="G8" s="296"/>
      <c r="H8" s="296"/>
      <c r="I8" s="296"/>
      <c r="J8" s="294"/>
      <c r="K8" s="270">
        <f>C8+1</f>
        <v>4</v>
      </c>
      <c r="L8" s="270">
        <f>K8+1</f>
        <v>5</v>
      </c>
      <c r="M8" s="272">
        <f>L8+1</f>
        <v>6</v>
      </c>
      <c r="N8" s="272">
        <f>M8+1</f>
        <v>7</v>
      </c>
      <c r="O8" s="272">
        <f>N8+1</f>
        <v>8</v>
      </c>
      <c r="P8" s="270">
        <f>O8+1</f>
        <v>9</v>
      </c>
      <c r="Q8" s="270">
        <f t="shared" ref="Q8:W8" si="0">P8+1</f>
        <v>10</v>
      </c>
      <c r="R8" s="270">
        <f t="shared" si="0"/>
        <v>11</v>
      </c>
      <c r="S8" s="270">
        <f t="shared" si="0"/>
        <v>12</v>
      </c>
      <c r="T8" s="270">
        <f t="shared" si="0"/>
        <v>13</v>
      </c>
      <c r="U8" s="270">
        <f t="shared" si="0"/>
        <v>14</v>
      </c>
      <c r="V8" s="270">
        <f t="shared" si="0"/>
        <v>15</v>
      </c>
      <c r="W8" s="270">
        <f t="shared" si="0"/>
        <v>16</v>
      </c>
    </row>
    <row r="9" spans="1:23" x14ac:dyDescent="0.2">
      <c r="A9" s="270"/>
      <c r="B9" s="270"/>
      <c r="C9" s="270">
        <v>1</v>
      </c>
      <c r="D9" s="270">
        <v>2</v>
      </c>
      <c r="E9" s="270">
        <v>3</v>
      </c>
      <c r="F9" s="270">
        <v>4</v>
      </c>
      <c r="G9" s="270">
        <v>5</v>
      </c>
      <c r="H9" s="270">
        <v>6</v>
      </c>
      <c r="I9" s="270">
        <v>7</v>
      </c>
      <c r="J9" s="270">
        <v>8</v>
      </c>
      <c r="K9" s="270"/>
      <c r="L9" s="270"/>
      <c r="M9" s="272"/>
      <c r="N9" s="272"/>
      <c r="O9" s="272"/>
      <c r="P9" s="267">
        <v>17</v>
      </c>
      <c r="Q9" s="267">
        <v>22</v>
      </c>
      <c r="R9" s="267">
        <v>16</v>
      </c>
      <c r="S9" s="267">
        <v>22</v>
      </c>
      <c r="T9" s="267">
        <v>16</v>
      </c>
      <c r="U9" s="82">
        <v>20</v>
      </c>
      <c r="V9" s="267">
        <v>15</v>
      </c>
      <c r="W9" s="267">
        <v>13</v>
      </c>
    </row>
    <row r="10" spans="1:23" s="71" customFormat="1" ht="38.25" x14ac:dyDescent="0.2">
      <c r="A10" s="266" t="s">
        <v>152</v>
      </c>
      <c r="B10" s="266" t="s">
        <v>171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93"/>
      <c r="N10" s="93"/>
      <c r="O10" s="93"/>
      <c r="P10" s="81"/>
      <c r="Q10" s="81"/>
      <c r="R10" s="267"/>
      <c r="S10" s="267"/>
      <c r="T10" s="267"/>
      <c r="U10" s="82"/>
      <c r="V10" s="267"/>
      <c r="W10" s="267"/>
    </row>
    <row r="11" spans="1:23" ht="38.25" x14ac:dyDescent="0.2">
      <c r="A11" s="266" t="s">
        <v>281</v>
      </c>
      <c r="B11" s="266" t="s">
        <v>282</v>
      </c>
      <c r="C11" s="80"/>
      <c r="D11" s="247"/>
      <c r="E11" s="80"/>
      <c r="F11" s="80"/>
      <c r="G11" s="80"/>
      <c r="H11" s="80"/>
      <c r="I11" s="80"/>
      <c r="J11" s="80"/>
      <c r="K11" s="80"/>
      <c r="L11" s="80"/>
      <c r="M11" s="248"/>
      <c r="N11" s="248"/>
      <c r="O11" s="93"/>
      <c r="P11" s="81"/>
      <c r="Q11" s="81"/>
      <c r="R11" s="267"/>
      <c r="S11" s="267"/>
      <c r="T11" s="267"/>
      <c r="U11" s="82"/>
      <c r="V11" s="267"/>
      <c r="W11" s="267"/>
    </row>
    <row r="12" spans="1:23" ht="13.5" thickBot="1" x14ac:dyDescent="0.25">
      <c r="A12" s="52" t="s">
        <v>285</v>
      </c>
      <c r="B12" s="52" t="s">
        <v>300</v>
      </c>
      <c r="C12" s="212"/>
      <c r="D12" s="52" t="s">
        <v>242</v>
      </c>
      <c r="E12" s="270"/>
      <c r="F12" s="270"/>
      <c r="G12" s="270"/>
      <c r="H12" s="270"/>
      <c r="I12" s="270"/>
      <c r="J12" s="270"/>
      <c r="K12" s="267">
        <f t="shared" ref="K12:K28" si="1">M12+L12</f>
        <v>175</v>
      </c>
      <c r="L12" s="88">
        <v>58</v>
      </c>
      <c r="M12" s="88">
        <f t="shared" ref="M12:M19" si="2">$P$9*P12+$Q$9*Q12+$R$9*R12+$S$9*S12+$T$9*T12+$U$9*U12+$V$9*V12+$W$9*W12</f>
        <v>117</v>
      </c>
      <c r="N12" s="88">
        <f>M12-O12</f>
        <v>117</v>
      </c>
      <c r="O12" s="272"/>
      <c r="P12" s="273">
        <v>3</v>
      </c>
      <c r="Q12" s="273">
        <v>3</v>
      </c>
      <c r="R12" s="22"/>
      <c r="S12" s="22"/>
      <c r="T12" s="22"/>
      <c r="U12" s="44"/>
      <c r="V12" s="22"/>
      <c r="W12" s="22"/>
    </row>
    <row r="13" spans="1:23" ht="13.5" thickBot="1" x14ac:dyDescent="0.25">
      <c r="A13" s="52" t="s">
        <v>302</v>
      </c>
      <c r="B13" s="52" t="s">
        <v>301</v>
      </c>
      <c r="C13" s="212"/>
      <c r="D13" s="270" t="s">
        <v>243</v>
      </c>
      <c r="E13" s="270"/>
      <c r="F13" s="270"/>
      <c r="G13" s="270"/>
      <c r="H13" s="270"/>
      <c r="I13" s="270"/>
      <c r="J13" s="270"/>
      <c r="K13" s="267">
        <f t="shared" si="1"/>
        <v>293</v>
      </c>
      <c r="L13" s="88">
        <v>98</v>
      </c>
      <c r="M13" s="88">
        <f t="shared" si="2"/>
        <v>195</v>
      </c>
      <c r="N13" s="88">
        <f t="shared" ref="N13" si="3">M13-O13</f>
        <v>195</v>
      </c>
      <c r="O13" s="272"/>
      <c r="P13" s="273">
        <v>5</v>
      </c>
      <c r="Q13" s="273">
        <v>5</v>
      </c>
      <c r="R13" s="22"/>
      <c r="S13" s="22"/>
      <c r="T13" s="22"/>
      <c r="U13" s="44"/>
      <c r="V13" s="22"/>
      <c r="W13" s="22"/>
    </row>
    <row r="14" spans="1:23" ht="13.5" thickBot="1" x14ac:dyDescent="0.25">
      <c r="A14" s="52" t="s">
        <v>283</v>
      </c>
      <c r="B14" s="52" t="s">
        <v>8</v>
      </c>
      <c r="C14" s="212"/>
      <c r="D14" s="270" t="s">
        <v>243</v>
      </c>
      <c r="E14" s="270"/>
      <c r="F14" s="270"/>
      <c r="G14" s="270"/>
      <c r="H14" s="270"/>
      <c r="I14" s="270"/>
      <c r="J14" s="270"/>
      <c r="K14" s="267">
        <f t="shared" si="1"/>
        <v>175</v>
      </c>
      <c r="L14" s="270">
        <v>58</v>
      </c>
      <c r="M14" s="88">
        <f t="shared" si="2"/>
        <v>117</v>
      </c>
      <c r="N14" s="88">
        <f>M14-O14</f>
        <v>0</v>
      </c>
      <c r="O14" s="272">
        <v>117</v>
      </c>
      <c r="P14" s="76">
        <v>3</v>
      </c>
      <c r="Q14" s="273">
        <v>3</v>
      </c>
      <c r="R14" s="22"/>
      <c r="S14" s="22"/>
      <c r="T14" s="22"/>
      <c r="U14" s="44"/>
      <c r="V14" s="22"/>
      <c r="W14" s="22"/>
    </row>
    <row r="15" spans="1:23" ht="13.5" thickBot="1" x14ac:dyDescent="0.25">
      <c r="A15" s="52" t="s">
        <v>303</v>
      </c>
      <c r="B15" s="52" t="s">
        <v>35</v>
      </c>
      <c r="C15" s="212"/>
      <c r="D15" s="270" t="s">
        <v>242</v>
      </c>
      <c r="E15" s="270"/>
      <c r="F15" s="270"/>
      <c r="G15" s="270"/>
      <c r="H15" s="270"/>
      <c r="I15" s="270"/>
      <c r="J15" s="270"/>
      <c r="K15" s="267">
        <f t="shared" si="1"/>
        <v>234</v>
      </c>
      <c r="L15" s="88">
        <v>78</v>
      </c>
      <c r="M15" s="88">
        <f t="shared" si="2"/>
        <v>156</v>
      </c>
      <c r="N15" s="88">
        <v>52</v>
      </c>
      <c r="O15" s="272">
        <v>104</v>
      </c>
      <c r="P15" s="76">
        <v>4</v>
      </c>
      <c r="Q15" s="273">
        <v>4</v>
      </c>
      <c r="R15" s="22"/>
      <c r="S15" s="22"/>
      <c r="T15" s="22"/>
      <c r="U15" s="44"/>
      <c r="V15" s="22"/>
      <c r="W15" s="22"/>
    </row>
    <row r="16" spans="1:23" ht="13.5" thickBot="1" x14ac:dyDescent="0.25">
      <c r="A16" s="52" t="s">
        <v>304</v>
      </c>
      <c r="B16" s="52" t="s">
        <v>33</v>
      </c>
      <c r="C16" s="212"/>
      <c r="D16" s="270" t="s">
        <v>242</v>
      </c>
      <c r="E16" s="270"/>
      <c r="F16" s="270"/>
      <c r="G16" s="270"/>
      <c r="H16" s="270"/>
      <c r="I16" s="270"/>
      <c r="J16" s="270"/>
      <c r="K16" s="267">
        <f t="shared" si="1"/>
        <v>234</v>
      </c>
      <c r="L16" s="270">
        <v>78</v>
      </c>
      <c r="M16" s="88">
        <f t="shared" si="2"/>
        <v>156</v>
      </c>
      <c r="N16" s="88">
        <f>M16-O16</f>
        <v>156</v>
      </c>
      <c r="O16" s="272"/>
      <c r="P16" s="273">
        <v>4</v>
      </c>
      <c r="Q16" s="273">
        <v>4</v>
      </c>
      <c r="R16" s="22"/>
      <c r="S16" s="22"/>
      <c r="T16" s="22"/>
      <c r="U16" s="44"/>
      <c r="V16" s="22"/>
      <c r="W16" s="22"/>
    </row>
    <row r="17" spans="1:23" x14ac:dyDescent="0.2">
      <c r="A17" s="83" t="s">
        <v>284</v>
      </c>
      <c r="B17" s="83" t="s">
        <v>10</v>
      </c>
      <c r="C17" s="232"/>
      <c r="D17" s="84" t="s">
        <v>243</v>
      </c>
      <c r="E17" s="84"/>
      <c r="F17" s="84"/>
      <c r="G17" s="84"/>
      <c r="H17" s="84"/>
      <c r="I17" s="84"/>
      <c r="J17" s="84"/>
      <c r="K17" s="250">
        <f t="shared" si="1"/>
        <v>176</v>
      </c>
      <c r="L17" s="279">
        <v>59</v>
      </c>
      <c r="M17" s="251">
        <f t="shared" si="2"/>
        <v>117</v>
      </c>
      <c r="N17" s="251">
        <v>2</v>
      </c>
      <c r="O17" s="94">
        <v>115</v>
      </c>
      <c r="P17" s="85">
        <v>3</v>
      </c>
      <c r="Q17" s="86">
        <v>3</v>
      </c>
      <c r="R17" s="78"/>
      <c r="S17" s="78"/>
      <c r="T17" s="78"/>
      <c r="U17" s="79"/>
      <c r="V17" s="78"/>
      <c r="W17" s="78"/>
    </row>
    <row r="18" spans="1:23" ht="25.5" x14ac:dyDescent="0.2">
      <c r="A18" s="52" t="s">
        <v>287</v>
      </c>
      <c r="B18" s="52" t="s">
        <v>154</v>
      </c>
      <c r="C18" s="212"/>
      <c r="D18" s="270" t="s">
        <v>243</v>
      </c>
      <c r="E18" s="270"/>
      <c r="F18" s="270"/>
      <c r="G18" s="270"/>
      <c r="H18" s="270"/>
      <c r="I18" s="270"/>
      <c r="J18" s="270"/>
      <c r="K18" s="267">
        <f t="shared" si="1"/>
        <v>117</v>
      </c>
      <c r="L18" s="87">
        <v>39</v>
      </c>
      <c r="M18" s="268">
        <f t="shared" si="2"/>
        <v>78</v>
      </c>
      <c r="N18" s="268">
        <f>M18-O18</f>
        <v>78</v>
      </c>
      <c r="O18" s="272"/>
      <c r="P18" s="76">
        <v>2</v>
      </c>
      <c r="Q18" s="273">
        <v>2</v>
      </c>
      <c r="R18" s="22"/>
      <c r="S18" s="22"/>
      <c r="T18" s="22"/>
      <c r="U18" s="44"/>
      <c r="V18" s="22"/>
      <c r="W18" s="22"/>
    </row>
    <row r="19" spans="1:23" x14ac:dyDescent="0.2">
      <c r="A19" s="52" t="s">
        <v>305</v>
      </c>
      <c r="B19" s="52" t="s">
        <v>296</v>
      </c>
      <c r="C19" s="212"/>
      <c r="D19" s="270" t="s">
        <v>243</v>
      </c>
      <c r="E19" s="270"/>
      <c r="F19" s="270"/>
      <c r="G19" s="270"/>
      <c r="H19" s="270"/>
      <c r="I19" s="270"/>
      <c r="J19" s="270"/>
      <c r="K19" s="267">
        <f t="shared" si="1"/>
        <v>58</v>
      </c>
      <c r="L19" s="270">
        <v>19</v>
      </c>
      <c r="M19" s="268">
        <f t="shared" si="2"/>
        <v>39</v>
      </c>
      <c r="N19" s="268">
        <f>M19-O19</f>
        <v>39</v>
      </c>
      <c r="O19" s="93"/>
      <c r="P19" s="76">
        <v>1</v>
      </c>
      <c r="Q19" s="273">
        <v>1</v>
      </c>
      <c r="R19" s="22"/>
      <c r="S19" s="22"/>
      <c r="T19" s="22"/>
      <c r="U19" s="44"/>
      <c r="V19" s="22"/>
      <c r="W19" s="22"/>
    </row>
    <row r="20" spans="1:23" x14ac:dyDescent="0.2">
      <c r="A20" s="282"/>
      <c r="B20" s="283" t="s">
        <v>82</v>
      </c>
      <c r="C20" s="228"/>
      <c r="D20" s="215"/>
      <c r="E20" s="215"/>
      <c r="F20" s="215"/>
      <c r="G20" s="215"/>
      <c r="H20" s="215"/>
      <c r="I20" s="215"/>
      <c r="J20" s="215"/>
      <c r="K20" s="230">
        <f>SUM(K12:K19)</f>
        <v>1462</v>
      </c>
      <c r="L20" s="284">
        <f>SUM(L12:L19)</f>
        <v>487</v>
      </c>
      <c r="M20" s="284">
        <f t="shared" ref="M20:O20" si="4">SUM(M12:M19)</f>
        <v>975</v>
      </c>
      <c r="N20" s="284">
        <f t="shared" si="4"/>
        <v>639</v>
      </c>
      <c r="O20" s="284">
        <f t="shared" si="4"/>
        <v>336</v>
      </c>
      <c r="P20" s="285"/>
      <c r="Q20" s="286"/>
      <c r="R20" s="261"/>
      <c r="S20" s="261"/>
      <c r="T20" s="261"/>
      <c r="U20" s="262"/>
      <c r="V20" s="261"/>
      <c r="W20" s="261"/>
    </row>
    <row r="21" spans="1:23" ht="39" thickBot="1" x14ac:dyDescent="0.25">
      <c r="A21" s="52"/>
      <c r="B21" s="266" t="s">
        <v>286</v>
      </c>
      <c r="C21" s="212"/>
      <c r="D21" s="84"/>
      <c r="E21" s="84"/>
      <c r="F21" s="84"/>
      <c r="G21" s="84"/>
      <c r="H21" s="84"/>
      <c r="I21" s="84"/>
      <c r="J21" s="84"/>
      <c r="K21" s="267"/>
      <c r="L21" s="87"/>
      <c r="M21" s="249"/>
      <c r="N21" s="88"/>
      <c r="O21" s="272"/>
      <c r="P21" s="76"/>
      <c r="Q21" s="273"/>
      <c r="R21" s="78"/>
      <c r="S21" s="78"/>
      <c r="T21" s="78"/>
      <c r="U21" s="79"/>
      <c r="V21" s="78"/>
      <c r="W21" s="78"/>
    </row>
    <row r="22" spans="1:23" ht="13.5" thickBot="1" x14ac:dyDescent="0.25">
      <c r="A22" s="52" t="s">
        <v>313</v>
      </c>
      <c r="B22" s="52" t="s">
        <v>288</v>
      </c>
      <c r="C22" s="212"/>
      <c r="D22" s="270" t="s">
        <v>243</v>
      </c>
      <c r="E22" s="270"/>
      <c r="F22" s="270"/>
      <c r="G22" s="270"/>
      <c r="H22" s="270"/>
      <c r="I22" s="270"/>
      <c r="J22" s="270"/>
      <c r="K22" s="267">
        <f>M22+L22</f>
        <v>117</v>
      </c>
      <c r="L22" s="270">
        <v>39</v>
      </c>
      <c r="M22" s="88">
        <f>$P$9*P22+$Q$9*Q22+$R$9*R22+$S$9*S22+$T$9*T22+$U$9*U22+$V$9*V22+$W$9*W22</f>
        <v>78</v>
      </c>
      <c r="N22" s="88">
        <f>M22-O22</f>
        <v>0</v>
      </c>
      <c r="O22" s="272">
        <v>78</v>
      </c>
      <c r="P22" s="76">
        <v>2</v>
      </c>
      <c r="Q22" s="273">
        <v>2</v>
      </c>
      <c r="R22" s="22"/>
      <c r="S22" s="22"/>
      <c r="T22" s="22"/>
      <c r="U22" s="44"/>
      <c r="V22" s="22"/>
      <c r="W22" s="22"/>
    </row>
    <row r="23" spans="1:23" ht="26.25" thickBot="1" x14ac:dyDescent="0.25">
      <c r="A23" s="52" t="s">
        <v>314</v>
      </c>
      <c r="B23" s="52" t="s">
        <v>289</v>
      </c>
      <c r="C23" s="212"/>
      <c r="D23" s="270" t="s">
        <v>243</v>
      </c>
      <c r="E23" s="270"/>
      <c r="F23" s="270"/>
      <c r="G23" s="270"/>
      <c r="H23" s="270"/>
      <c r="I23" s="270"/>
      <c r="J23" s="270"/>
      <c r="K23" s="267">
        <f>M23+L23</f>
        <v>175</v>
      </c>
      <c r="L23" s="270">
        <v>58</v>
      </c>
      <c r="M23" s="88">
        <f>$P$9*P23+$Q$9*Q23+$R$9*R23+$S$9*S23+$T$9*T23+$U$9*U23+$V$9*V23+$W$9*W23</f>
        <v>117</v>
      </c>
      <c r="N23" s="88">
        <f>M23-O23</f>
        <v>117</v>
      </c>
      <c r="O23" s="272"/>
      <c r="P23" s="76">
        <v>3</v>
      </c>
      <c r="Q23" s="273">
        <v>3</v>
      </c>
      <c r="R23" s="22"/>
      <c r="S23" s="22"/>
      <c r="T23" s="22"/>
      <c r="U23" s="44"/>
      <c r="V23" s="22"/>
      <c r="W23" s="22"/>
    </row>
    <row r="24" spans="1:23" s="103" customFormat="1" ht="51.75" thickBot="1" x14ac:dyDescent="0.25">
      <c r="A24" s="52" t="s">
        <v>291</v>
      </c>
      <c r="B24" s="52" t="s">
        <v>155</v>
      </c>
      <c r="C24" s="212"/>
      <c r="D24" s="270" t="s">
        <v>243</v>
      </c>
      <c r="E24" s="270"/>
      <c r="F24" s="270"/>
      <c r="G24" s="270"/>
      <c r="H24" s="270"/>
      <c r="I24" s="270"/>
      <c r="J24" s="270"/>
      <c r="K24" s="267">
        <f>M24+L24</f>
        <v>176</v>
      </c>
      <c r="L24" s="270">
        <v>59</v>
      </c>
      <c r="M24" s="88">
        <f>$P$9*P24+$Q$9*Q24+$R$9*R24+$S$9*S24+$T$9*T24+$U$9*U24+$V$9*V24+$W$9*W24</f>
        <v>117</v>
      </c>
      <c r="N24" s="88">
        <f>M24-O24</f>
        <v>78</v>
      </c>
      <c r="O24" s="88">
        <v>39</v>
      </c>
      <c r="P24" s="76">
        <v>3</v>
      </c>
      <c r="Q24" s="273">
        <v>3</v>
      </c>
      <c r="R24" s="22"/>
      <c r="S24" s="22"/>
      <c r="T24" s="22"/>
      <c r="U24" s="44"/>
      <c r="V24" s="22"/>
      <c r="W24" s="22"/>
    </row>
    <row r="25" spans="1:23" x14ac:dyDescent="0.2">
      <c r="A25" s="52" t="s">
        <v>292</v>
      </c>
      <c r="B25" s="83" t="s">
        <v>153</v>
      </c>
      <c r="C25" s="232"/>
      <c r="D25" s="84" t="s">
        <v>243</v>
      </c>
      <c r="E25" s="84"/>
      <c r="F25" s="84"/>
      <c r="G25" s="84"/>
      <c r="H25" s="84"/>
      <c r="I25" s="84"/>
      <c r="J25" s="84"/>
      <c r="K25" s="250">
        <f>M25+L25</f>
        <v>117</v>
      </c>
      <c r="L25" s="84">
        <v>39</v>
      </c>
      <c r="M25" s="251">
        <f>$P$9*P25+$Q$9*Q25+$R$9*R25+$S$9*S25+$T$9*T25+$U$9*U25+$V$9*V25+$W$9*W25</f>
        <v>78</v>
      </c>
      <c r="N25" s="251">
        <f>M25-O25</f>
        <v>78</v>
      </c>
      <c r="O25" s="94"/>
      <c r="P25" s="85">
        <v>2</v>
      </c>
      <c r="Q25" s="86">
        <v>2</v>
      </c>
      <c r="R25" s="78"/>
      <c r="S25" s="78"/>
      <c r="T25" s="78"/>
      <c r="U25" s="79"/>
      <c r="V25" s="78"/>
      <c r="W25" s="78"/>
    </row>
    <row r="26" spans="1:23" x14ac:dyDescent="0.2">
      <c r="A26" s="212"/>
      <c r="B26" s="52" t="s">
        <v>82</v>
      </c>
      <c r="C26" s="212"/>
      <c r="D26" s="212"/>
      <c r="E26" s="212"/>
      <c r="F26" s="212"/>
      <c r="G26" s="212"/>
      <c r="H26" s="212"/>
      <c r="I26" s="212"/>
      <c r="J26" s="212"/>
      <c r="K26" s="137">
        <f>SUM(K22:K25)</f>
        <v>585</v>
      </c>
      <c r="L26" s="137">
        <f>SUM(L22:L25)</f>
        <v>195</v>
      </c>
      <c r="M26" s="137">
        <f>SUM(M22:M25)</f>
        <v>390</v>
      </c>
      <c r="N26" s="137">
        <f>SUM(N22:N25)</f>
        <v>273</v>
      </c>
      <c r="O26" s="137">
        <f>SUM(O22:O25)</f>
        <v>117</v>
      </c>
      <c r="P26" s="30"/>
      <c r="Q26" s="30"/>
      <c r="R26" s="30"/>
      <c r="S26" s="30"/>
      <c r="T26" s="30"/>
      <c r="U26" s="113"/>
      <c r="V26" s="30"/>
      <c r="W26" s="30"/>
    </row>
    <row r="27" spans="1:23" ht="25.5" x14ac:dyDescent="0.2">
      <c r="A27" s="212"/>
      <c r="B27" s="266" t="s">
        <v>290</v>
      </c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31"/>
      <c r="N27" s="231"/>
      <c r="O27" s="231"/>
      <c r="P27" s="30"/>
      <c r="Q27" s="30"/>
      <c r="R27" s="30"/>
      <c r="S27" s="30"/>
      <c r="T27" s="30"/>
      <c r="U27" s="113"/>
      <c r="V27" s="30"/>
      <c r="W27" s="30"/>
    </row>
    <row r="28" spans="1:23" ht="25.5" x14ac:dyDescent="0.2">
      <c r="A28" s="83" t="s">
        <v>315</v>
      </c>
      <c r="B28" s="83" t="s">
        <v>280</v>
      </c>
      <c r="C28" s="246"/>
      <c r="D28" s="84" t="s">
        <v>297</v>
      </c>
      <c r="E28" s="84"/>
      <c r="F28" s="84"/>
      <c r="G28" s="84"/>
      <c r="H28" s="84"/>
      <c r="I28" s="84"/>
      <c r="J28" s="84"/>
      <c r="K28" s="250">
        <f t="shared" si="1"/>
        <v>59</v>
      </c>
      <c r="L28" s="279">
        <v>20</v>
      </c>
      <c r="M28" s="251">
        <f t="shared" ref="M28" si="5">$P$9*P28+$Q$9*Q28+$R$9*R28+$S$9*S28+$T$9*T28+$U$9*U28+$V$9*V28+$W$9*W28</f>
        <v>39</v>
      </c>
      <c r="N28" s="251">
        <v>2</v>
      </c>
      <c r="O28" s="252">
        <v>37</v>
      </c>
      <c r="P28" s="85">
        <v>1</v>
      </c>
      <c r="Q28" s="86">
        <v>1</v>
      </c>
      <c r="R28" s="78"/>
      <c r="S28" s="78"/>
      <c r="T28" s="78"/>
      <c r="U28" s="79"/>
      <c r="V28" s="78"/>
      <c r="W28" s="78"/>
    </row>
    <row r="29" spans="1:23" x14ac:dyDescent="0.2">
      <c r="A29" s="212"/>
      <c r="B29" s="212" t="s">
        <v>82</v>
      </c>
      <c r="C29" s="212"/>
      <c r="D29" s="212"/>
      <c r="E29" s="212"/>
      <c r="F29" s="212"/>
      <c r="G29" s="212"/>
      <c r="H29" s="212"/>
      <c r="I29" s="212"/>
      <c r="J29" s="212"/>
      <c r="K29" s="137">
        <f>SUM(K28)</f>
        <v>59</v>
      </c>
      <c r="L29" s="280">
        <f>SUM(L28)</f>
        <v>20</v>
      </c>
      <c r="M29" s="281">
        <f>SUM(M28)</f>
        <v>39</v>
      </c>
      <c r="N29" s="137">
        <v>2</v>
      </c>
      <c r="O29" s="281">
        <f>SUM(O28)</f>
        <v>37</v>
      </c>
      <c r="P29" s="30"/>
      <c r="Q29" s="30"/>
      <c r="R29" s="30"/>
      <c r="S29" s="30"/>
      <c r="T29" s="30"/>
      <c r="U29" s="113"/>
      <c r="V29" s="30"/>
      <c r="W29" s="30"/>
    </row>
    <row r="30" spans="1:23" x14ac:dyDescent="0.2">
      <c r="A30" s="104"/>
      <c r="B30" s="104" t="s">
        <v>82</v>
      </c>
      <c r="C30" s="105"/>
      <c r="D30" s="105"/>
      <c r="E30" s="105"/>
      <c r="F30" s="105"/>
      <c r="G30" s="105"/>
      <c r="H30" s="105"/>
      <c r="I30" s="105"/>
      <c r="J30" s="105"/>
      <c r="K30" s="105">
        <f>K29+K26+K20</f>
        <v>2106</v>
      </c>
      <c r="L30" s="253">
        <f>L29+L26+L20</f>
        <v>702</v>
      </c>
      <c r="M30" s="253">
        <f>M29+M26+M20</f>
        <v>1404</v>
      </c>
      <c r="N30" s="253">
        <f>N29+N26+N20</f>
        <v>914</v>
      </c>
      <c r="O30" s="253">
        <f>O29+O26+O20</f>
        <v>490</v>
      </c>
      <c r="P30" s="107"/>
      <c r="Q30" s="108"/>
      <c r="R30" s="109"/>
      <c r="S30" s="109"/>
      <c r="T30" s="109"/>
      <c r="U30" s="110"/>
      <c r="V30" s="109"/>
      <c r="W30" s="109"/>
    </row>
    <row r="31" spans="1:23" s="275" customFormat="1" ht="26.25" thickBot="1" x14ac:dyDescent="0.25">
      <c r="A31" s="4"/>
      <c r="B31" s="6" t="s">
        <v>1</v>
      </c>
      <c r="C31" s="4"/>
      <c r="D31" s="271"/>
      <c r="E31" s="271"/>
      <c r="F31" s="271"/>
      <c r="G31" s="271"/>
      <c r="H31" s="271"/>
      <c r="I31" s="271"/>
      <c r="J31" s="271"/>
      <c r="K31" s="77"/>
      <c r="L31" s="7"/>
      <c r="M31" s="96"/>
      <c r="N31" s="92"/>
      <c r="O31" s="96"/>
      <c r="P31" s="74"/>
      <c r="Q31" s="74"/>
      <c r="R31" s="74"/>
      <c r="S31" s="74"/>
      <c r="T31" s="74"/>
      <c r="U31" s="75"/>
      <c r="V31" s="74"/>
      <c r="W31" s="74"/>
    </row>
    <row r="32" spans="1:23" s="275" customFormat="1" ht="39" thickBot="1" x14ac:dyDescent="0.25">
      <c r="A32" s="8" t="s">
        <v>2</v>
      </c>
      <c r="B32" s="38" t="s">
        <v>3</v>
      </c>
      <c r="C32" s="184"/>
      <c r="D32" s="80"/>
      <c r="E32" s="80"/>
      <c r="F32" s="80"/>
      <c r="G32" s="80"/>
      <c r="H32" s="80"/>
      <c r="I32" s="80"/>
      <c r="J32" s="80"/>
      <c r="K32" s="37">
        <f t="shared" ref="K32:K38" si="6">M32+L32</f>
        <v>732</v>
      </c>
      <c r="L32" s="41">
        <v>244</v>
      </c>
      <c r="M32" s="102">
        <v>488</v>
      </c>
      <c r="N32" s="95"/>
      <c r="O32" s="98"/>
      <c r="P32" s="23"/>
      <c r="Q32" s="23"/>
      <c r="R32" s="23"/>
      <c r="S32" s="23"/>
      <c r="T32" s="23"/>
      <c r="U32" s="45"/>
      <c r="V32" s="23"/>
      <c r="W32" s="23"/>
    </row>
    <row r="33" spans="1:23" s="275" customFormat="1" ht="13.5" thickBot="1" x14ac:dyDescent="0.25">
      <c r="A33" s="10" t="s">
        <v>4</v>
      </c>
      <c r="B33" s="39" t="s">
        <v>5</v>
      </c>
      <c r="C33" s="40"/>
      <c r="D33" s="5"/>
      <c r="E33" s="5"/>
      <c r="F33" s="5"/>
      <c r="G33" s="5"/>
      <c r="H33" s="5"/>
      <c r="I33" s="5"/>
      <c r="J33" s="5" t="s">
        <v>241</v>
      </c>
      <c r="K33" s="12">
        <f t="shared" si="6"/>
        <v>80</v>
      </c>
      <c r="L33" s="12">
        <v>24</v>
      </c>
      <c r="M33" s="100">
        <v>56</v>
      </c>
      <c r="N33" s="268">
        <f t="shared" ref="N33:N38" si="7">M33-O33</f>
        <v>56</v>
      </c>
      <c r="O33" s="99"/>
      <c r="P33" s="25"/>
      <c r="Q33" s="25"/>
      <c r="R33" s="25"/>
      <c r="S33" s="25"/>
      <c r="T33" s="25"/>
      <c r="U33" s="46"/>
      <c r="V33" s="23">
        <v>2</v>
      </c>
      <c r="W33" s="23">
        <v>2</v>
      </c>
    </row>
    <row r="34" spans="1:23" s="275" customFormat="1" ht="13.5" thickBot="1" x14ac:dyDescent="0.25">
      <c r="A34" s="14" t="s">
        <v>6</v>
      </c>
      <c r="B34" s="3" t="s">
        <v>32</v>
      </c>
      <c r="C34" s="40"/>
      <c r="D34" s="5"/>
      <c r="E34" s="5"/>
      <c r="F34" s="5"/>
      <c r="G34" s="5"/>
      <c r="H34" s="5"/>
      <c r="I34" s="5"/>
      <c r="J34" s="5" t="s">
        <v>241</v>
      </c>
      <c r="K34" s="12">
        <f t="shared" si="6"/>
        <v>80</v>
      </c>
      <c r="L34" s="12">
        <v>24</v>
      </c>
      <c r="M34" s="100">
        <v>56</v>
      </c>
      <c r="N34" s="268">
        <v>28</v>
      </c>
      <c r="O34" s="88">
        <v>28</v>
      </c>
      <c r="P34" s="35"/>
      <c r="Q34" s="35"/>
      <c r="R34" s="23"/>
      <c r="S34" s="23"/>
      <c r="T34" s="23"/>
      <c r="U34" s="45"/>
      <c r="V34" s="23">
        <v>2</v>
      </c>
      <c r="W34" s="23">
        <v>2</v>
      </c>
    </row>
    <row r="35" spans="1:23" s="275" customFormat="1" ht="13.5" thickBot="1" x14ac:dyDescent="0.25">
      <c r="A35" s="14" t="s">
        <v>7</v>
      </c>
      <c r="B35" s="3" t="s">
        <v>33</v>
      </c>
      <c r="C35" s="5"/>
      <c r="D35" s="5"/>
      <c r="E35" s="5"/>
      <c r="F35" s="5"/>
      <c r="G35" s="5"/>
      <c r="H35" s="5" t="s">
        <v>243</v>
      </c>
      <c r="I35" s="5"/>
      <c r="J35" s="5"/>
      <c r="K35" s="12">
        <f t="shared" si="6"/>
        <v>78</v>
      </c>
      <c r="L35" s="12">
        <v>26</v>
      </c>
      <c r="M35" s="100">
        <v>52</v>
      </c>
      <c r="N35" s="268">
        <f t="shared" si="7"/>
        <v>52</v>
      </c>
      <c r="O35" s="88"/>
      <c r="P35" s="24"/>
      <c r="Q35" s="24"/>
      <c r="R35" s="23"/>
      <c r="S35" s="23"/>
      <c r="T35" s="23">
        <v>2</v>
      </c>
      <c r="U35" s="45">
        <v>1</v>
      </c>
      <c r="V35" s="23"/>
      <c r="W35" s="23"/>
    </row>
    <row r="36" spans="1:23" s="275" customFormat="1" ht="13.5" thickBot="1" x14ac:dyDescent="0.25">
      <c r="A36" s="14" t="s">
        <v>9</v>
      </c>
      <c r="B36" s="3" t="s">
        <v>8</v>
      </c>
      <c r="C36" s="5"/>
      <c r="D36" s="5"/>
      <c r="E36" s="5"/>
      <c r="F36" s="5"/>
      <c r="G36" s="5"/>
      <c r="H36" s="5"/>
      <c r="I36" s="5" t="s">
        <v>242</v>
      </c>
      <c r="J36" s="5"/>
      <c r="K36" s="12">
        <f t="shared" si="6"/>
        <v>263</v>
      </c>
      <c r="L36" s="12">
        <v>85</v>
      </c>
      <c r="M36" s="100">
        <v>178</v>
      </c>
      <c r="N36" s="268"/>
      <c r="O36" s="88">
        <v>178</v>
      </c>
      <c r="P36" s="24"/>
      <c r="Q36" s="24"/>
      <c r="R36" s="23">
        <v>2</v>
      </c>
      <c r="S36" s="23">
        <v>2</v>
      </c>
      <c r="T36" s="23">
        <v>2</v>
      </c>
      <c r="U36" s="45">
        <v>2</v>
      </c>
      <c r="V36" s="23">
        <v>2</v>
      </c>
      <c r="W36" s="23"/>
    </row>
    <row r="37" spans="1:23" s="275" customFormat="1" ht="13.5" thickBot="1" x14ac:dyDescent="0.25">
      <c r="A37" s="14" t="s">
        <v>34</v>
      </c>
      <c r="B37" s="3" t="s">
        <v>10</v>
      </c>
      <c r="C37" s="5"/>
      <c r="D37" s="5"/>
      <c r="E37" s="5"/>
      <c r="F37" s="5"/>
      <c r="G37" s="5"/>
      <c r="H37" s="5"/>
      <c r="I37" s="5"/>
      <c r="J37" s="5" t="s">
        <v>243</v>
      </c>
      <c r="K37" s="12">
        <f t="shared" si="6"/>
        <v>376</v>
      </c>
      <c r="L37" s="12">
        <v>172</v>
      </c>
      <c r="M37" s="100">
        <v>204</v>
      </c>
      <c r="N37" s="268">
        <f t="shared" si="7"/>
        <v>0</v>
      </c>
      <c r="O37" s="88">
        <v>204</v>
      </c>
      <c r="P37" s="29"/>
      <c r="Q37" s="29"/>
      <c r="R37" s="23">
        <v>2</v>
      </c>
      <c r="S37" s="23">
        <v>2</v>
      </c>
      <c r="T37" s="23">
        <v>2</v>
      </c>
      <c r="U37" s="45">
        <v>2</v>
      </c>
      <c r="V37" s="23">
        <v>2</v>
      </c>
      <c r="W37" s="23">
        <v>2</v>
      </c>
    </row>
    <row r="38" spans="1:23" s="275" customFormat="1" ht="26.25" thickBot="1" x14ac:dyDescent="0.25">
      <c r="A38" s="14" t="s">
        <v>168</v>
      </c>
      <c r="B38" s="3" t="s">
        <v>239</v>
      </c>
      <c r="C38" s="5"/>
      <c r="D38" s="5"/>
      <c r="E38" s="5" t="s">
        <v>241</v>
      </c>
      <c r="F38" s="5"/>
      <c r="G38" s="5"/>
      <c r="H38" s="5"/>
      <c r="I38" s="5"/>
      <c r="J38" s="5" t="s">
        <v>241</v>
      </c>
      <c r="K38" s="12">
        <f t="shared" si="6"/>
        <v>55</v>
      </c>
      <c r="L38" s="12">
        <v>10</v>
      </c>
      <c r="M38" s="100">
        <v>45</v>
      </c>
      <c r="N38" s="88">
        <f t="shared" si="7"/>
        <v>45</v>
      </c>
      <c r="O38" s="88"/>
      <c r="P38" s="29"/>
      <c r="Q38" s="29"/>
      <c r="R38" s="23">
        <v>2</v>
      </c>
      <c r="S38" s="23"/>
      <c r="T38" s="23"/>
      <c r="U38" s="45"/>
      <c r="V38" s="23"/>
      <c r="W38" s="23">
        <v>1</v>
      </c>
    </row>
    <row r="39" spans="1:23" s="275" customFormat="1" x14ac:dyDescent="0.2">
      <c r="A39" s="104"/>
      <c r="B39" s="104" t="s">
        <v>101</v>
      </c>
      <c r="C39" s="105"/>
      <c r="D39" s="105"/>
      <c r="E39" s="105"/>
      <c r="F39" s="105"/>
      <c r="G39" s="105"/>
      <c r="H39" s="105"/>
      <c r="I39" s="105"/>
      <c r="J39" s="105"/>
      <c r="K39" s="105">
        <f>SUM(K33:K38)</f>
        <v>932</v>
      </c>
      <c r="L39" s="105">
        <f>SUM(L33:L38)</f>
        <v>341</v>
      </c>
      <c r="M39" s="105">
        <f>SUM(M33:M38)</f>
        <v>591</v>
      </c>
      <c r="N39" s="105">
        <f>SUM(N33:N38)</f>
        <v>181</v>
      </c>
      <c r="O39" s="105">
        <f>SUM(O33:O38)</f>
        <v>410</v>
      </c>
      <c r="P39" s="108"/>
      <c r="Q39" s="108"/>
      <c r="R39" s="109"/>
      <c r="S39" s="109"/>
      <c r="T39" s="109"/>
      <c r="U39" s="110"/>
      <c r="V39" s="109"/>
      <c r="W39" s="109"/>
    </row>
    <row r="40" spans="1:23" ht="26.25" thickBot="1" x14ac:dyDescent="0.25">
      <c r="A40" s="15" t="s">
        <v>11</v>
      </c>
      <c r="B40" s="6" t="s">
        <v>12</v>
      </c>
      <c r="C40" s="7"/>
      <c r="D40" s="7"/>
      <c r="E40" s="7"/>
      <c r="F40" s="7"/>
      <c r="G40" s="7"/>
      <c r="H40" s="7"/>
      <c r="I40" s="7"/>
      <c r="J40" s="7"/>
      <c r="K40" s="16"/>
      <c r="L40" s="16"/>
      <c r="M40" s="97"/>
      <c r="N40" s="97"/>
      <c r="O40" s="97"/>
      <c r="P40" s="29"/>
      <c r="Q40" s="29"/>
      <c r="R40" s="29"/>
      <c r="S40" s="29"/>
      <c r="T40" s="29"/>
      <c r="U40" s="276"/>
      <c r="V40" s="29"/>
      <c r="W40" s="29"/>
    </row>
    <row r="41" spans="1:23" ht="13.5" thickBot="1" x14ac:dyDescent="0.25">
      <c r="A41" s="17" t="s">
        <v>13</v>
      </c>
      <c r="B41" s="11" t="s">
        <v>35</v>
      </c>
      <c r="C41" s="274"/>
      <c r="D41" s="5"/>
      <c r="E41" s="5"/>
      <c r="F41" s="5" t="s">
        <v>243</v>
      </c>
      <c r="G41" s="5"/>
      <c r="H41" s="5"/>
      <c r="I41" s="5"/>
      <c r="J41" s="5"/>
      <c r="K41" s="12">
        <f>M41+L41</f>
        <v>90</v>
      </c>
      <c r="L41" s="13">
        <v>30</v>
      </c>
      <c r="M41" s="88">
        <f>$P$9*P41+$Q$9*Q41+$R$9*R41+$S$9*S41+$T$9*T41+$U$9*U41+$V$9*V41+$W$9*W41</f>
        <v>60</v>
      </c>
      <c r="N41" s="268">
        <f t="shared" ref="N41:N42" si="8">M41-O41</f>
        <v>60</v>
      </c>
      <c r="O41" s="99"/>
      <c r="P41" s="23"/>
      <c r="Q41" s="23"/>
      <c r="R41" s="23">
        <v>1</v>
      </c>
      <c r="S41" s="23">
        <v>2</v>
      </c>
      <c r="T41" s="23"/>
      <c r="U41" s="45"/>
      <c r="V41" s="23"/>
      <c r="W41" s="23"/>
    </row>
    <row r="42" spans="1:23" ht="76.5" x14ac:dyDescent="0.2">
      <c r="A42" s="56" t="s">
        <v>14</v>
      </c>
      <c r="B42" s="66" t="s">
        <v>36</v>
      </c>
      <c r="C42" s="255"/>
      <c r="D42" s="213"/>
      <c r="E42" s="213"/>
      <c r="F42" s="213" t="s">
        <v>243</v>
      </c>
      <c r="G42" s="213"/>
      <c r="H42" s="213"/>
      <c r="I42" s="213"/>
      <c r="J42" s="213"/>
      <c r="K42" s="256">
        <f>M42+L42</f>
        <v>114</v>
      </c>
      <c r="L42" s="256">
        <v>38</v>
      </c>
      <c r="M42" s="251">
        <f>$P$9*P42+$Q$9*Q42+$R$9*R42+$S$9*S42+$T$9*T42+$U$9*U42+$V$9*V42+$W$9*W42</f>
        <v>76</v>
      </c>
      <c r="N42" s="257">
        <f t="shared" si="8"/>
        <v>0</v>
      </c>
      <c r="O42" s="251">
        <v>76</v>
      </c>
      <c r="P42" s="223"/>
      <c r="Q42" s="223"/>
      <c r="R42" s="223">
        <v>2</v>
      </c>
      <c r="S42" s="223">
        <v>2</v>
      </c>
      <c r="T42" s="223"/>
      <c r="U42" s="224"/>
      <c r="V42" s="223"/>
      <c r="W42" s="223"/>
    </row>
    <row r="43" spans="1:23" s="103" customFormat="1" ht="13.5" thickBot="1" x14ac:dyDescent="0.25">
      <c r="A43" s="104"/>
      <c r="B43" s="104" t="s">
        <v>101</v>
      </c>
      <c r="C43" s="105"/>
      <c r="D43" s="105"/>
      <c r="E43" s="105"/>
      <c r="F43" s="105"/>
      <c r="G43" s="105"/>
      <c r="H43" s="105"/>
      <c r="I43" s="105"/>
      <c r="J43" s="105"/>
      <c r="K43" s="105">
        <f>SUM(K41:K42)</f>
        <v>204</v>
      </c>
      <c r="L43" s="105">
        <f>SUM(L41:L42)</f>
        <v>68</v>
      </c>
      <c r="M43" s="105">
        <f>SUM(M41:M42)</f>
        <v>136</v>
      </c>
      <c r="N43" s="105">
        <f>SUM(N41:N42)</f>
        <v>60</v>
      </c>
      <c r="O43" s="105">
        <f>SUM(O41:O42)</f>
        <v>76</v>
      </c>
      <c r="P43" s="107"/>
      <c r="Q43" s="108"/>
      <c r="R43" s="109"/>
      <c r="S43" s="109"/>
      <c r="T43" s="109"/>
      <c r="U43" s="110"/>
      <c r="V43" s="109"/>
      <c r="W43" s="109"/>
    </row>
    <row r="44" spans="1:23" ht="13.5" thickBot="1" x14ac:dyDescent="0.25">
      <c r="A44" s="15" t="s">
        <v>15</v>
      </c>
      <c r="B44" s="6" t="s">
        <v>16</v>
      </c>
      <c r="C44" s="5"/>
      <c r="D44" s="5"/>
      <c r="E44" s="5"/>
      <c r="F44" s="5"/>
      <c r="G44" s="5"/>
      <c r="H44" s="5"/>
      <c r="I44" s="5"/>
      <c r="J44" s="5"/>
      <c r="K44" s="16"/>
      <c r="L44" s="16"/>
      <c r="M44" s="97"/>
      <c r="N44" s="97"/>
      <c r="O44" s="97"/>
      <c r="P44" s="23"/>
      <c r="Q44" s="23"/>
      <c r="R44" s="23"/>
      <c r="S44" s="23"/>
      <c r="T44" s="23"/>
      <c r="U44" s="45"/>
      <c r="V44" s="23"/>
      <c r="W44" s="23"/>
    </row>
    <row r="45" spans="1:23" ht="27.75" thickBot="1" x14ac:dyDescent="0.25">
      <c r="A45" s="15" t="s">
        <v>17</v>
      </c>
      <c r="B45" s="19" t="s">
        <v>18</v>
      </c>
      <c r="C45" s="7"/>
      <c r="D45" s="7"/>
      <c r="E45" s="7"/>
      <c r="F45" s="7"/>
      <c r="G45" s="7"/>
      <c r="H45" s="254"/>
      <c r="I45" s="7"/>
      <c r="J45" s="7"/>
      <c r="K45" s="16"/>
      <c r="L45" s="16"/>
      <c r="M45" s="97"/>
      <c r="N45" s="97"/>
      <c r="O45" s="97"/>
      <c r="P45" s="23"/>
      <c r="Q45" s="23"/>
      <c r="R45" s="23"/>
      <c r="S45" s="23"/>
      <c r="T45" s="23"/>
      <c r="U45" s="45"/>
      <c r="V45" s="23"/>
      <c r="W45" s="23"/>
    </row>
    <row r="46" spans="1:23" ht="13.5" thickBot="1" x14ac:dyDescent="0.25">
      <c r="A46" s="18" t="s">
        <v>19</v>
      </c>
      <c r="B46" s="3" t="s">
        <v>37</v>
      </c>
      <c r="C46" s="5"/>
      <c r="D46" s="5"/>
      <c r="E46" s="5"/>
      <c r="F46" s="5" t="s">
        <v>242</v>
      </c>
      <c r="G46" s="60"/>
      <c r="H46" s="212"/>
      <c r="I46" s="5"/>
      <c r="J46" s="5"/>
      <c r="K46" s="12">
        <f t="shared" ref="K46:K51" si="9">M46+L46</f>
        <v>253</v>
      </c>
      <c r="L46" s="12">
        <v>85</v>
      </c>
      <c r="M46" s="88">
        <f t="shared" ref="M46:M51" si="10">$P$9*P46+$Q$9*Q46+$R$9*R46+$S$9*S46+$T$9*T46+$U$9*U46+$V$9*V46+$W$9*W46</f>
        <v>168</v>
      </c>
      <c r="N46" s="172">
        <f t="shared" ref="N46:N51" si="11">M46-O46</f>
        <v>168</v>
      </c>
      <c r="O46" s="88"/>
      <c r="P46" s="23"/>
      <c r="Q46" s="23"/>
      <c r="R46" s="23">
        <v>4</v>
      </c>
      <c r="S46" s="23">
        <v>4</v>
      </c>
      <c r="T46" s="23">
        <v>1</v>
      </c>
      <c r="U46" s="48"/>
      <c r="V46" s="23"/>
      <c r="W46" s="23"/>
    </row>
    <row r="47" spans="1:23" ht="13.5" thickBot="1" x14ac:dyDescent="0.25">
      <c r="A47" s="18" t="s">
        <v>20</v>
      </c>
      <c r="B47" s="3" t="s">
        <v>38</v>
      </c>
      <c r="C47" s="5"/>
      <c r="D47" s="5"/>
      <c r="E47" s="5"/>
      <c r="F47" s="58" t="s">
        <v>243</v>
      </c>
      <c r="G47" s="270"/>
      <c r="H47" s="270" t="s">
        <v>242</v>
      </c>
      <c r="I47" s="5"/>
      <c r="J47" s="5"/>
      <c r="K47" s="12">
        <f t="shared" si="9"/>
        <v>222</v>
      </c>
      <c r="L47" s="12">
        <v>74</v>
      </c>
      <c r="M47" s="88">
        <f t="shared" si="10"/>
        <v>148</v>
      </c>
      <c r="N47" s="171">
        <f t="shared" si="11"/>
        <v>148</v>
      </c>
      <c r="O47" s="88"/>
      <c r="P47" s="25"/>
      <c r="Q47" s="25"/>
      <c r="R47" s="23">
        <v>2</v>
      </c>
      <c r="S47" s="23">
        <v>2</v>
      </c>
      <c r="T47" s="23">
        <v>2</v>
      </c>
      <c r="U47" s="48">
        <v>2</v>
      </c>
      <c r="V47" s="25"/>
      <c r="W47" s="25"/>
    </row>
    <row r="48" spans="1:23" ht="26.25" thickBot="1" x14ac:dyDescent="0.25">
      <c r="A48" s="18" t="s">
        <v>21</v>
      </c>
      <c r="B48" s="3" t="s">
        <v>246</v>
      </c>
      <c r="C48" s="5"/>
      <c r="D48" s="5"/>
      <c r="E48" s="5"/>
      <c r="F48" s="5" t="s">
        <v>242</v>
      </c>
      <c r="G48" s="5"/>
      <c r="H48" s="5"/>
      <c r="I48" s="5"/>
      <c r="J48" s="5"/>
      <c r="K48" s="12">
        <f t="shared" si="9"/>
        <v>114</v>
      </c>
      <c r="L48" s="12">
        <v>38</v>
      </c>
      <c r="M48" s="88">
        <f t="shared" si="10"/>
        <v>76</v>
      </c>
      <c r="N48" s="268">
        <f t="shared" si="11"/>
        <v>76</v>
      </c>
      <c r="O48" s="88"/>
      <c r="P48" s="23"/>
      <c r="Q48" s="23"/>
      <c r="R48" s="23">
        <v>2</v>
      </c>
      <c r="S48" s="23">
        <v>2</v>
      </c>
      <c r="T48" s="23"/>
      <c r="U48" s="45"/>
      <c r="V48" s="23"/>
      <c r="W48" s="23"/>
    </row>
    <row r="49" spans="1:28" ht="39" thickBot="1" x14ac:dyDescent="0.25">
      <c r="A49" s="18" t="s">
        <v>22</v>
      </c>
      <c r="B49" s="3" t="s">
        <v>40</v>
      </c>
      <c r="C49" s="5"/>
      <c r="D49" s="5"/>
      <c r="E49" s="5"/>
      <c r="F49" s="5"/>
      <c r="G49" s="5"/>
      <c r="H49" s="5"/>
      <c r="I49" s="5"/>
      <c r="J49" s="5" t="s">
        <v>241</v>
      </c>
      <c r="K49" s="12">
        <f t="shared" si="9"/>
        <v>58</v>
      </c>
      <c r="L49" s="12">
        <v>19</v>
      </c>
      <c r="M49" s="88">
        <f t="shared" si="10"/>
        <v>39</v>
      </c>
      <c r="N49" s="268">
        <f t="shared" si="11"/>
        <v>39</v>
      </c>
      <c r="O49" s="88"/>
      <c r="P49" s="23"/>
      <c r="Q49" s="23"/>
      <c r="R49" s="23"/>
      <c r="S49" s="23"/>
      <c r="T49" s="23"/>
      <c r="U49" s="45"/>
      <c r="V49" s="23"/>
      <c r="W49" s="23">
        <v>3</v>
      </c>
    </row>
    <row r="50" spans="1:28" ht="26.25" thickBot="1" x14ac:dyDescent="0.25">
      <c r="A50" s="18" t="s">
        <v>23</v>
      </c>
      <c r="B50" s="3" t="s">
        <v>24</v>
      </c>
      <c r="C50" s="40"/>
      <c r="D50" s="40"/>
      <c r="E50" s="40"/>
      <c r="F50" s="40"/>
      <c r="G50" s="40"/>
      <c r="H50" s="40" t="s">
        <v>241</v>
      </c>
      <c r="I50" s="40"/>
      <c r="J50" s="40"/>
      <c r="K50" s="175">
        <f t="shared" si="9"/>
        <v>108</v>
      </c>
      <c r="L50" s="13">
        <v>36</v>
      </c>
      <c r="M50" s="101">
        <f t="shared" si="10"/>
        <v>72</v>
      </c>
      <c r="N50" s="173">
        <f t="shared" si="11"/>
        <v>72</v>
      </c>
      <c r="O50" s="88"/>
      <c r="P50" s="23"/>
      <c r="Q50" s="23"/>
      <c r="R50" s="23"/>
      <c r="S50" s="23"/>
      <c r="T50" s="23">
        <v>2</v>
      </c>
      <c r="U50" s="48">
        <v>2</v>
      </c>
      <c r="V50" s="23"/>
      <c r="W50" s="23"/>
    </row>
    <row r="51" spans="1:28" ht="26.25" thickBot="1" x14ac:dyDescent="0.25">
      <c r="A51" s="18" t="s">
        <v>169</v>
      </c>
      <c r="B51" s="54" t="s">
        <v>170</v>
      </c>
      <c r="C51" s="178"/>
      <c r="D51" s="178"/>
      <c r="E51" s="178"/>
      <c r="F51" s="178"/>
      <c r="G51" s="178"/>
      <c r="H51" s="178"/>
      <c r="I51" s="178"/>
      <c r="J51" s="178" t="s">
        <v>241</v>
      </c>
      <c r="K51" s="23">
        <f t="shared" si="9"/>
        <v>65</v>
      </c>
      <c r="L51" s="23">
        <v>26</v>
      </c>
      <c r="M51" s="182">
        <f t="shared" si="10"/>
        <v>39</v>
      </c>
      <c r="N51" s="171">
        <f t="shared" si="11"/>
        <v>11</v>
      </c>
      <c r="O51" s="171">
        <v>28</v>
      </c>
      <c r="P51" s="174"/>
      <c r="Q51" s="174"/>
      <c r="R51" s="174"/>
      <c r="S51" s="174"/>
      <c r="T51" s="174"/>
      <c r="U51" s="181"/>
      <c r="V51" s="174"/>
      <c r="W51" s="174">
        <v>3</v>
      </c>
    </row>
    <row r="52" spans="1:28" s="103" customFormat="1" ht="13.5" thickBot="1" x14ac:dyDescent="0.25">
      <c r="A52" s="104"/>
      <c r="B52" s="104" t="s">
        <v>102</v>
      </c>
      <c r="C52" s="166"/>
      <c r="D52" s="166"/>
      <c r="E52" s="166"/>
      <c r="F52" s="166"/>
      <c r="G52" s="166"/>
      <c r="H52" s="166"/>
      <c r="I52" s="166"/>
      <c r="J52" s="166"/>
      <c r="K52" s="166">
        <f>SUM(K46:K51)</f>
        <v>820</v>
      </c>
      <c r="L52" s="166">
        <f>SUM(L46:L51)</f>
        <v>278</v>
      </c>
      <c r="M52" s="198">
        <f>SUM(M46:M51)</f>
        <v>542</v>
      </c>
      <c r="N52" s="198">
        <f>SUM(N46:N51)</f>
        <v>514</v>
      </c>
      <c r="O52" s="198">
        <f>SUM(O46:O51)</f>
        <v>28</v>
      </c>
      <c r="P52" s="167"/>
      <c r="Q52" s="168"/>
      <c r="R52" s="169"/>
      <c r="S52" s="169"/>
      <c r="T52" s="169"/>
      <c r="U52" s="170"/>
      <c r="V52" s="169"/>
      <c r="W52" s="169"/>
    </row>
    <row r="53" spans="1:28" ht="27.75" thickBot="1" x14ac:dyDescent="0.25">
      <c r="A53" s="18"/>
      <c r="B53" s="20" t="s">
        <v>25</v>
      </c>
      <c r="C53" s="5"/>
      <c r="D53" s="5"/>
      <c r="E53" s="5"/>
      <c r="F53" s="5"/>
      <c r="G53" s="5"/>
      <c r="H53" s="5"/>
      <c r="I53" s="58"/>
      <c r="J53" s="212"/>
      <c r="K53" s="16"/>
      <c r="L53" s="16"/>
      <c r="M53" s="97"/>
      <c r="N53" s="97"/>
      <c r="O53" s="97"/>
      <c r="P53" s="23"/>
      <c r="Q53" s="23"/>
      <c r="R53" s="23"/>
      <c r="S53" s="23"/>
      <c r="T53" s="23"/>
      <c r="U53" s="45"/>
      <c r="V53" s="23"/>
      <c r="W53" s="23"/>
    </row>
    <row r="54" spans="1:28" ht="39" thickBot="1" x14ac:dyDescent="0.25">
      <c r="A54" s="15" t="s">
        <v>26</v>
      </c>
      <c r="B54" s="21" t="s">
        <v>41</v>
      </c>
      <c r="C54" s="5"/>
      <c r="D54" s="5"/>
      <c r="E54" s="5"/>
      <c r="F54" s="213"/>
      <c r="G54" s="213"/>
      <c r="H54" s="5"/>
      <c r="I54" s="5"/>
      <c r="J54" s="5" t="s">
        <v>269</v>
      </c>
      <c r="K54" s="12"/>
      <c r="L54" s="12"/>
      <c r="M54" s="97"/>
      <c r="N54" s="88"/>
      <c r="O54" s="88"/>
      <c r="P54" s="23"/>
      <c r="Q54" s="23"/>
      <c r="R54" s="223"/>
      <c r="S54" s="223"/>
      <c r="T54" s="23"/>
      <c r="U54" s="45"/>
      <c r="V54" s="23"/>
      <c r="W54" s="23"/>
    </row>
    <row r="55" spans="1:28" ht="39" thickBot="1" x14ac:dyDescent="0.25">
      <c r="A55" s="15" t="s">
        <v>27</v>
      </c>
      <c r="B55" s="3" t="s">
        <v>42</v>
      </c>
      <c r="C55" s="5"/>
      <c r="D55" s="5"/>
      <c r="E55" s="58"/>
      <c r="F55" s="212"/>
      <c r="G55" s="270"/>
      <c r="H55" s="5" t="s">
        <v>243</v>
      </c>
      <c r="I55" s="213"/>
      <c r="J55" s="5"/>
      <c r="K55" s="36">
        <f t="shared" ref="K55:K62" si="12">M55+L55</f>
        <v>133</v>
      </c>
      <c r="L55" s="12">
        <v>57</v>
      </c>
      <c r="M55" s="88">
        <f>S55*S9+T55*T9+U55*U9</f>
        <v>76</v>
      </c>
      <c r="N55" s="172">
        <f t="shared" ref="N55:N63" si="13">M55-O55</f>
        <v>76</v>
      </c>
      <c r="O55" s="88"/>
      <c r="P55" s="23"/>
      <c r="Q55" s="23"/>
      <c r="R55" s="30"/>
      <c r="S55" s="30"/>
      <c r="T55" s="23">
        <v>1</v>
      </c>
      <c r="U55" s="23">
        <v>3</v>
      </c>
      <c r="V55" s="23"/>
      <c r="W55" s="23"/>
    </row>
    <row r="56" spans="1:28" ht="26.25" thickBot="1" x14ac:dyDescent="0.25">
      <c r="A56" s="15" t="s">
        <v>43</v>
      </c>
      <c r="B56" s="3" t="s">
        <v>44</v>
      </c>
      <c r="C56" s="5"/>
      <c r="D56" s="5"/>
      <c r="E56" s="58"/>
      <c r="F56" s="270" t="s">
        <v>243</v>
      </c>
      <c r="G56" s="270"/>
      <c r="H56" s="58" t="s">
        <v>243</v>
      </c>
      <c r="I56" s="270"/>
      <c r="J56" s="270" t="s">
        <v>242</v>
      </c>
      <c r="K56" s="36">
        <f t="shared" si="12"/>
        <v>422</v>
      </c>
      <c r="L56" s="12">
        <v>140</v>
      </c>
      <c r="M56" s="88">
        <f t="shared" ref="M56:M62" si="14">$P$9*P56+$Q$9*Q56+$R$9*R56+$S$9*S56+$T$9*T56+$U$9*U56+$V$9*V56+$W$9*W56</f>
        <v>282</v>
      </c>
      <c r="N56" s="172">
        <f t="shared" si="13"/>
        <v>86</v>
      </c>
      <c r="O56" s="88">
        <v>196</v>
      </c>
      <c r="P56" s="23"/>
      <c r="Q56" s="23"/>
      <c r="R56" s="74">
        <v>2</v>
      </c>
      <c r="S56" s="74">
        <v>3</v>
      </c>
      <c r="T56" s="23">
        <v>2</v>
      </c>
      <c r="U56" s="45">
        <v>2</v>
      </c>
      <c r="V56" s="23">
        <v>4</v>
      </c>
      <c r="W56" s="23">
        <v>4</v>
      </c>
    </row>
    <row r="57" spans="1:28" ht="39" thickBot="1" x14ac:dyDescent="0.25">
      <c r="A57" s="15" t="s">
        <v>45</v>
      </c>
      <c r="B57" s="3" t="s">
        <v>46</v>
      </c>
      <c r="C57" s="5"/>
      <c r="D57" s="213"/>
      <c r="E57" s="213"/>
      <c r="F57" s="213" t="s">
        <v>243</v>
      </c>
      <c r="G57" s="213"/>
      <c r="H57" s="60"/>
      <c r="I57" s="270"/>
      <c r="J57" s="213"/>
      <c r="K57" s="36">
        <f t="shared" si="12"/>
        <v>138</v>
      </c>
      <c r="L57" s="12">
        <v>46</v>
      </c>
      <c r="M57" s="88">
        <f t="shared" si="14"/>
        <v>92</v>
      </c>
      <c r="N57" s="172">
        <f t="shared" si="13"/>
        <v>42</v>
      </c>
      <c r="O57" s="88">
        <v>50</v>
      </c>
      <c r="P57" s="23"/>
      <c r="Q57" s="23"/>
      <c r="R57" s="23">
        <v>3</v>
      </c>
      <c r="S57" s="23">
        <v>2</v>
      </c>
      <c r="T57" s="23"/>
      <c r="U57" s="45"/>
      <c r="V57" s="23"/>
      <c r="W57" s="23"/>
    </row>
    <row r="58" spans="1:28" ht="51.75" thickBot="1" x14ac:dyDescent="0.25">
      <c r="A58" s="15" t="s">
        <v>47</v>
      </c>
      <c r="B58" s="3" t="s">
        <v>48</v>
      </c>
      <c r="C58" s="58"/>
      <c r="D58" s="270"/>
      <c r="E58" s="270"/>
      <c r="F58" s="270" t="s">
        <v>243</v>
      </c>
      <c r="G58" s="80"/>
      <c r="H58" s="212"/>
      <c r="I58" s="270" t="s">
        <v>242</v>
      </c>
      <c r="J58" s="270" t="s">
        <v>243</v>
      </c>
      <c r="K58" s="36">
        <f t="shared" si="12"/>
        <v>402</v>
      </c>
      <c r="L58" s="12">
        <v>116</v>
      </c>
      <c r="M58" s="88">
        <f t="shared" si="14"/>
        <v>286</v>
      </c>
      <c r="N58" s="172">
        <v>141</v>
      </c>
      <c r="O58" s="88">
        <v>145</v>
      </c>
      <c r="P58" s="23"/>
      <c r="Q58" s="23"/>
      <c r="R58" s="23">
        <v>4</v>
      </c>
      <c r="S58" s="23">
        <v>3</v>
      </c>
      <c r="T58" s="23">
        <v>2</v>
      </c>
      <c r="U58" s="48">
        <v>2</v>
      </c>
      <c r="V58" s="23">
        <v>3</v>
      </c>
      <c r="W58" s="23">
        <v>3</v>
      </c>
    </row>
    <row r="59" spans="1:28" ht="26.25" thickBot="1" x14ac:dyDescent="0.25">
      <c r="A59" s="15" t="s">
        <v>49</v>
      </c>
      <c r="B59" s="3" t="s">
        <v>50</v>
      </c>
      <c r="C59" s="58"/>
      <c r="D59" s="270"/>
      <c r="E59" s="270"/>
      <c r="F59" s="270"/>
      <c r="G59" s="270"/>
      <c r="H59" s="270"/>
      <c r="I59" s="270" t="s">
        <v>242</v>
      </c>
      <c r="J59" s="270"/>
      <c r="K59" s="36">
        <f t="shared" si="12"/>
        <v>169</v>
      </c>
      <c r="L59" s="12">
        <v>54</v>
      </c>
      <c r="M59" s="88">
        <f t="shared" si="14"/>
        <v>115</v>
      </c>
      <c r="N59" s="172">
        <f t="shared" si="13"/>
        <v>28</v>
      </c>
      <c r="O59" s="88">
        <v>87</v>
      </c>
      <c r="P59" s="23"/>
      <c r="Q59" s="23"/>
      <c r="R59" s="23"/>
      <c r="S59" s="23">
        <v>2</v>
      </c>
      <c r="T59" s="23">
        <v>1</v>
      </c>
      <c r="U59" s="48">
        <v>2</v>
      </c>
      <c r="V59" s="23">
        <v>1</v>
      </c>
      <c r="W59" s="23"/>
    </row>
    <row r="60" spans="1:28" ht="39" thickBot="1" x14ac:dyDescent="0.25">
      <c r="A60" s="15" t="s">
        <v>51</v>
      </c>
      <c r="B60" s="3" t="s">
        <v>52</v>
      </c>
      <c r="C60" s="5"/>
      <c r="D60" s="5"/>
      <c r="E60" s="5"/>
      <c r="F60" s="5" t="s">
        <v>243</v>
      </c>
      <c r="G60" s="5"/>
      <c r="H60" s="5"/>
      <c r="I60" s="5"/>
      <c r="J60" s="5"/>
      <c r="K60" s="36">
        <f t="shared" si="12"/>
        <v>204</v>
      </c>
      <c r="L60" s="12">
        <v>42</v>
      </c>
      <c r="M60" s="88">
        <f t="shared" si="14"/>
        <v>162</v>
      </c>
      <c r="N60" s="172">
        <f t="shared" si="13"/>
        <v>0</v>
      </c>
      <c r="O60" s="88">
        <v>162</v>
      </c>
      <c r="P60" s="23"/>
      <c r="Q60" s="23"/>
      <c r="R60" s="23">
        <v>6</v>
      </c>
      <c r="S60" s="23">
        <v>3</v>
      </c>
      <c r="T60" s="23"/>
      <c r="U60" s="45"/>
      <c r="V60" s="23"/>
      <c r="W60" s="23"/>
    </row>
    <row r="61" spans="1:28" ht="39" thickBot="1" x14ac:dyDescent="0.25">
      <c r="A61" s="15" t="s">
        <v>53</v>
      </c>
      <c r="B61" s="3" t="s">
        <v>55</v>
      </c>
      <c r="C61" s="5"/>
      <c r="D61" s="5"/>
      <c r="E61" s="5"/>
      <c r="F61" s="5"/>
      <c r="G61" s="5"/>
      <c r="H61" s="5"/>
      <c r="I61" s="5" t="s">
        <v>243</v>
      </c>
      <c r="J61" s="5"/>
      <c r="K61" s="36">
        <f t="shared" si="12"/>
        <v>52</v>
      </c>
      <c r="L61" s="12">
        <v>17</v>
      </c>
      <c r="M61" s="88">
        <f t="shared" si="14"/>
        <v>35</v>
      </c>
      <c r="N61" s="172">
        <f t="shared" si="13"/>
        <v>20</v>
      </c>
      <c r="O61" s="88">
        <v>15</v>
      </c>
      <c r="P61" s="23"/>
      <c r="Q61" s="23"/>
      <c r="R61" s="23"/>
      <c r="S61" s="23"/>
      <c r="T61" s="23"/>
      <c r="U61" s="45">
        <v>1</v>
      </c>
      <c r="V61" s="23">
        <v>1</v>
      </c>
      <c r="W61" s="23"/>
    </row>
    <row r="62" spans="1:28" ht="39" thickBot="1" x14ac:dyDescent="0.25">
      <c r="A62" s="15" t="s">
        <v>54</v>
      </c>
      <c r="B62" s="3" t="s">
        <v>56</v>
      </c>
      <c r="C62" s="40"/>
      <c r="D62" s="40"/>
      <c r="E62" s="40"/>
      <c r="F62" s="40"/>
      <c r="G62" s="40"/>
      <c r="H62" s="40"/>
      <c r="I62" s="40" t="s">
        <v>243</v>
      </c>
      <c r="J62" s="40"/>
      <c r="K62" s="177">
        <f t="shared" si="12"/>
        <v>156</v>
      </c>
      <c r="L62" s="175">
        <v>51</v>
      </c>
      <c r="M62" s="101">
        <f t="shared" si="14"/>
        <v>105</v>
      </c>
      <c r="N62" s="172">
        <f t="shared" si="13"/>
        <v>60</v>
      </c>
      <c r="O62" s="88">
        <v>45</v>
      </c>
      <c r="P62" s="23"/>
      <c r="Q62" s="23"/>
      <c r="R62" s="23"/>
      <c r="S62" s="23"/>
      <c r="T62" s="23"/>
      <c r="U62" s="45">
        <v>3</v>
      </c>
      <c r="V62" s="23">
        <v>3</v>
      </c>
      <c r="W62" s="23"/>
    </row>
    <row r="63" spans="1:28" ht="77.25" thickBot="1" x14ac:dyDescent="0.25">
      <c r="A63" s="15" t="s">
        <v>293</v>
      </c>
      <c r="B63" s="54" t="s">
        <v>268</v>
      </c>
      <c r="C63" s="214"/>
      <c r="D63" s="215"/>
      <c r="E63" s="215"/>
      <c r="F63" s="215"/>
      <c r="G63" s="215"/>
      <c r="H63" s="215"/>
      <c r="I63" s="215"/>
      <c r="J63" s="215" t="s">
        <v>242</v>
      </c>
      <c r="K63" s="176">
        <f>M63+L63</f>
        <v>479</v>
      </c>
      <c r="L63" s="23">
        <v>160</v>
      </c>
      <c r="M63" s="88">
        <f>$P$9*P63+$Q$9*Q63+$R$9*R63+$S$9*S63+$T$9*T63+$U$9*U63+$V$9*V63+$W$9*W63</f>
        <v>319</v>
      </c>
      <c r="N63" s="172">
        <f t="shared" si="13"/>
        <v>20</v>
      </c>
      <c r="O63" s="88">
        <v>299</v>
      </c>
      <c r="P63" s="216"/>
      <c r="Q63" s="216"/>
      <c r="R63" s="26"/>
      <c r="S63" s="23"/>
      <c r="T63" s="23"/>
      <c r="U63" s="49">
        <v>3</v>
      </c>
      <c r="V63" s="49">
        <v>6</v>
      </c>
      <c r="W63" s="49">
        <v>13</v>
      </c>
      <c r="AB63" t="s">
        <v>298</v>
      </c>
    </row>
    <row r="64" spans="1:28" s="103" customFormat="1" ht="13.5" thickBot="1" x14ac:dyDescent="0.25">
      <c r="A64" s="104"/>
      <c r="B64" s="104" t="s">
        <v>173</v>
      </c>
      <c r="C64" s="105"/>
      <c r="D64" s="105"/>
      <c r="E64" s="105"/>
      <c r="F64" s="105"/>
      <c r="G64" s="105"/>
      <c r="H64" s="105"/>
      <c r="I64" s="105"/>
      <c r="J64" s="105"/>
      <c r="K64" s="105">
        <f>SUM(K55:K63)</f>
        <v>2155</v>
      </c>
      <c r="L64" s="166">
        <f>SUM(L55:L63)</f>
        <v>683</v>
      </c>
      <c r="M64" s="105">
        <f>SUM(M55:M63)</f>
        <v>1472</v>
      </c>
      <c r="N64" s="166">
        <f>SUM(N55:N63)</f>
        <v>473</v>
      </c>
      <c r="O64" s="105">
        <f>SUM(O55:O63)</f>
        <v>999</v>
      </c>
      <c r="P64" s="107"/>
      <c r="Q64" s="108"/>
      <c r="R64" s="109"/>
      <c r="S64" s="109"/>
      <c r="T64" s="109"/>
      <c r="U64" s="110"/>
      <c r="V64" s="109"/>
      <c r="W64" s="109"/>
    </row>
    <row r="65" spans="1:25" ht="39" thickBot="1" x14ac:dyDescent="0.25">
      <c r="A65" s="15" t="s">
        <v>28</v>
      </c>
      <c r="B65" s="6" t="s">
        <v>57</v>
      </c>
      <c r="C65" s="5"/>
      <c r="D65" s="5"/>
      <c r="E65" s="5"/>
      <c r="F65" s="5"/>
      <c r="G65" s="58"/>
      <c r="H65" s="212"/>
      <c r="I65" s="5" t="s">
        <v>269</v>
      </c>
      <c r="J65" s="5"/>
      <c r="K65" s="36"/>
      <c r="L65" s="179"/>
      <c r="M65" s="88"/>
      <c r="N65" s="88"/>
      <c r="O65" s="88"/>
      <c r="P65" s="23"/>
      <c r="Q65" s="23"/>
      <c r="R65" s="23"/>
      <c r="S65" s="23"/>
      <c r="T65" s="23"/>
      <c r="U65" s="45"/>
      <c r="V65" s="23"/>
      <c r="W65" s="23"/>
    </row>
    <row r="66" spans="1:25" ht="51.75" thickBot="1" x14ac:dyDescent="0.25">
      <c r="A66" s="15" t="s">
        <v>29</v>
      </c>
      <c r="B66" s="3" t="s">
        <v>237</v>
      </c>
      <c r="C66" s="5"/>
      <c r="D66" s="5"/>
      <c r="E66" s="5"/>
      <c r="F66" s="5"/>
      <c r="G66" s="5"/>
      <c r="H66" s="5" t="s">
        <v>243</v>
      </c>
      <c r="I66" s="5"/>
      <c r="J66" s="5"/>
      <c r="K66" s="36">
        <f t="shared" ref="K66:K72" si="15">M66+L66</f>
        <v>216</v>
      </c>
      <c r="L66" s="12">
        <v>72</v>
      </c>
      <c r="M66" s="88">
        <f>$P$9*P66+$Q$9*Q66+$R$9*R66+$S$9*S66+$T$9*T66+$U$9*U66+$V$9*V66+$W$9*W66</f>
        <v>144</v>
      </c>
      <c r="N66" s="172">
        <f>M66-O66</f>
        <v>72</v>
      </c>
      <c r="O66" s="88">
        <v>72</v>
      </c>
      <c r="P66" s="23"/>
      <c r="Q66" s="23"/>
      <c r="R66" s="23"/>
      <c r="S66" s="23"/>
      <c r="T66" s="23">
        <v>4</v>
      </c>
      <c r="U66" s="45">
        <v>4</v>
      </c>
      <c r="V66" s="23"/>
      <c r="W66" s="23"/>
    </row>
    <row r="67" spans="1:25" s="103" customFormat="1" ht="13.5" thickBot="1" x14ac:dyDescent="0.25">
      <c r="A67" s="104"/>
      <c r="B67" s="104" t="s">
        <v>176</v>
      </c>
      <c r="C67" s="105"/>
      <c r="D67" s="105"/>
      <c r="E67" s="105"/>
      <c r="F67" s="105"/>
      <c r="G67" s="105"/>
      <c r="H67" s="105"/>
      <c r="I67" s="105"/>
      <c r="J67" s="105"/>
      <c r="K67" s="105">
        <f>SUM(K66)</f>
        <v>216</v>
      </c>
      <c r="L67" s="105">
        <f>SUM(L66)</f>
        <v>72</v>
      </c>
      <c r="M67" s="105">
        <f>SUM(M66)</f>
        <v>144</v>
      </c>
      <c r="N67" s="105">
        <f>SUM(N66)</f>
        <v>72</v>
      </c>
      <c r="O67" s="106">
        <f>SUM(O66)</f>
        <v>72</v>
      </c>
      <c r="P67" s="107"/>
      <c r="Q67" s="108"/>
      <c r="R67" s="109"/>
      <c r="S67" s="109"/>
      <c r="T67" s="109"/>
      <c r="U67" s="110"/>
      <c r="V67" s="109"/>
      <c r="W67" s="109"/>
    </row>
    <row r="68" spans="1:25" ht="19.5" customHeight="1" thickBot="1" x14ac:dyDescent="0.25">
      <c r="A68" s="15" t="s">
        <v>58</v>
      </c>
      <c r="B68" s="6" t="s">
        <v>59</v>
      </c>
      <c r="C68" s="5"/>
      <c r="D68" s="5"/>
      <c r="E68" s="5"/>
      <c r="F68" s="5"/>
      <c r="G68" s="5" t="s">
        <v>269</v>
      </c>
      <c r="H68" s="5"/>
      <c r="I68" s="5"/>
      <c r="J68" s="5"/>
      <c r="K68" s="36">
        <f t="shared" si="15"/>
        <v>0</v>
      </c>
      <c r="L68" s="12"/>
      <c r="M68" s="88"/>
      <c r="N68" s="88"/>
      <c r="O68" s="88"/>
      <c r="P68" s="25"/>
      <c r="Q68" s="25"/>
      <c r="R68" s="25"/>
      <c r="S68" s="23"/>
      <c r="T68" s="23"/>
      <c r="U68" s="45"/>
      <c r="V68" s="25"/>
      <c r="W68" s="25"/>
    </row>
    <row r="69" spans="1:25" ht="51.75" thickBot="1" x14ac:dyDescent="0.25">
      <c r="A69" s="15" t="s">
        <v>60</v>
      </c>
      <c r="B69" s="3" t="s">
        <v>61</v>
      </c>
      <c r="C69" s="5"/>
      <c r="D69" s="5"/>
      <c r="E69" s="5"/>
      <c r="F69" s="5"/>
      <c r="G69" s="5" t="s">
        <v>243</v>
      </c>
      <c r="H69" s="5"/>
      <c r="I69" s="5"/>
      <c r="J69" s="5"/>
      <c r="K69" s="263">
        <f t="shared" si="15"/>
        <v>168.4</v>
      </c>
      <c r="L69" s="45">
        <v>62</v>
      </c>
      <c r="M69" s="263">
        <f>R69*R9+S69*S9+T69*T9</f>
        <v>106.4</v>
      </c>
      <c r="N69" s="263">
        <v>62</v>
      </c>
      <c r="O69" s="263">
        <f>M69-N69</f>
        <v>44.400000000000006</v>
      </c>
      <c r="P69" s="25"/>
      <c r="Q69" s="25"/>
      <c r="R69" s="23">
        <v>2</v>
      </c>
      <c r="S69" s="23">
        <v>2</v>
      </c>
      <c r="T69" s="45">
        <v>1.9</v>
      </c>
      <c r="U69" s="45"/>
      <c r="V69" s="25"/>
      <c r="W69" s="25"/>
    </row>
    <row r="70" spans="1:25" s="103" customFormat="1" ht="13.5" thickBot="1" x14ac:dyDescent="0.25">
      <c r="A70" s="104"/>
      <c r="B70" s="104" t="s">
        <v>175</v>
      </c>
      <c r="C70" s="105"/>
      <c r="D70" s="105"/>
      <c r="E70" s="105"/>
      <c r="F70" s="105"/>
      <c r="G70" s="105"/>
      <c r="H70" s="105"/>
      <c r="I70" s="105"/>
      <c r="J70" s="105"/>
      <c r="K70" s="105">
        <f>SUM(K69)</f>
        <v>168.4</v>
      </c>
      <c r="L70" s="105">
        <f>SUM(L69)</f>
        <v>62</v>
      </c>
      <c r="M70" s="278">
        <f>SUM(M69)</f>
        <v>106.4</v>
      </c>
      <c r="N70" s="105">
        <f>SUM(N69)</f>
        <v>62</v>
      </c>
      <c r="O70" s="278">
        <f>SUM(O69)</f>
        <v>44.400000000000006</v>
      </c>
      <c r="P70" s="107"/>
      <c r="Q70" s="108"/>
      <c r="R70" s="109"/>
      <c r="S70" s="109"/>
      <c r="T70" s="109"/>
      <c r="U70" s="110"/>
      <c r="V70" s="109"/>
      <c r="W70" s="109"/>
    </row>
    <row r="71" spans="1:25" ht="26.25" thickBot="1" x14ac:dyDescent="0.25">
      <c r="A71" s="15" t="s">
        <v>62</v>
      </c>
      <c r="B71" s="6" t="s">
        <v>63</v>
      </c>
      <c r="C71" s="180"/>
      <c r="D71" s="5"/>
      <c r="E71" s="5"/>
      <c r="F71" s="213"/>
      <c r="G71" s="213"/>
      <c r="H71" s="5" t="s">
        <v>269</v>
      </c>
      <c r="I71" s="5"/>
      <c r="J71" s="5"/>
      <c r="K71" s="36"/>
      <c r="L71" s="12"/>
      <c r="M71" s="88"/>
      <c r="N71" s="88"/>
      <c r="O71" s="88"/>
      <c r="P71" s="216"/>
      <c r="Q71" s="216"/>
      <c r="R71" s="26"/>
      <c r="S71" s="26"/>
      <c r="T71" s="26"/>
      <c r="U71" s="47"/>
      <c r="V71" s="216"/>
      <c r="W71" s="216"/>
    </row>
    <row r="72" spans="1:25" ht="51.75" thickBot="1" x14ac:dyDescent="0.25">
      <c r="A72" s="15" t="s">
        <v>64</v>
      </c>
      <c r="B72" s="3" t="s">
        <v>65</v>
      </c>
      <c r="C72" s="5"/>
      <c r="D72" s="5"/>
      <c r="E72" s="58"/>
      <c r="F72" s="212"/>
      <c r="G72" s="270" t="s">
        <v>243</v>
      </c>
      <c r="H72" s="5"/>
      <c r="I72" s="5"/>
      <c r="J72" s="5"/>
      <c r="K72" s="36">
        <f t="shared" si="15"/>
        <v>148.80000000000001</v>
      </c>
      <c r="L72" s="12">
        <v>44</v>
      </c>
      <c r="M72" s="263">
        <f>S72*S9+T72*T9+U72*U9</f>
        <v>104.8</v>
      </c>
      <c r="N72" s="88">
        <v>52</v>
      </c>
      <c r="O72" s="237">
        <f>M72-N72</f>
        <v>52.8</v>
      </c>
      <c r="P72" s="216"/>
      <c r="Q72" s="216"/>
      <c r="R72" s="27"/>
      <c r="S72" s="27">
        <v>2</v>
      </c>
      <c r="T72" s="47">
        <v>3.8</v>
      </c>
      <c r="U72" s="237"/>
      <c r="V72" s="216"/>
      <c r="W72" s="216"/>
    </row>
    <row r="73" spans="1:25" s="103" customFormat="1" ht="13.5" thickBot="1" x14ac:dyDescent="0.25">
      <c r="A73" s="104"/>
      <c r="B73" s="104" t="s">
        <v>174</v>
      </c>
      <c r="C73" s="105"/>
      <c r="D73" s="105"/>
      <c r="E73" s="105"/>
      <c r="F73" s="166"/>
      <c r="G73" s="166"/>
      <c r="H73" s="105"/>
      <c r="I73" s="105"/>
      <c r="J73" s="105"/>
      <c r="K73" s="105">
        <f>SUM(K72)</f>
        <v>148.80000000000001</v>
      </c>
      <c r="L73" s="105">
        <f>SUM(L72)</f>
        <v>44</v>
      </c>
      <c r="M73" s="278">
        <f>SUM(M72)</f>
        <v>104.8</v>
      </c>
      <c r="N73" s="105">
        <f>SUM(N72)</f>
        <v>52</v>
      </c>
      <c r="O73" s="237">
        <f>SUM(O72)</f>
        <v>52.8</v>
      </c>
      <c r="P73" s="107"/>
      <c r="Q73" s="108"/>
      <c r="R73" s="109"/>
      <c r="S73" s="109"/>
      <c r="T73" s="109"/>
      <c r="U73" s="110"/>
      <c r="V73" s="109"/>
      <c r="W73" s="109"/>
    </row>
    <row r="74" spans="1:25" ht="39" thickBot="1" x14ac:dyDescent="0.25">
      <c r="A74" s="15"/>
      <c r="B74" s="6" t="s">
        <v>172</v>
      </c>
      <c r="C74" s="187"/>
      <c r="D74" s="185"/>
      <c r="E74" s="185"/>
      <c r="F74" s="185"/>
      <c r="G74" s="185"/>
      <c r="H74" s="185"/>
      <c r="I74" s="185"/>
      <c r="J74" s="186"/>
      <c r="K74" s="278">
        <f>K73+K70+K67+K64+K52+K43+K39</f>
        <v>4644.2</v>
      </c>
      <c r="L74" s="278">
        <f>L73+L70+L67+L64+L52+L43+L39</f>
        <v>1548</v>
      </c>
      <c r="M74" s="278">
        <f t="shared" ref="M74:O74" si="16">M73+M70+M67+M64+M52+M43+M39</f>
        <v>3096.2</v>
      </c>
      <c r="N74" s="278">
        <f t="shared" si="16"/>
        <v>1414</v>
      </c>
      <c r="O74" s="278">
        <f t="shared" si="16"/>
        <v>1682.2</v>
      </c>
      <c r="P74" s="217"/>
      <c r="Q74" s="217"/>
      <c r="R74" s="183"/>
      <c r="S74" s="74"/>
      <c r="T74" s="74"/>
      <c r="U74" s="75"/>
      <c r="V74" s="218"/>
      <c r="W74" s="218"/>
      <c r="Y74" s="258"/>
    </row>
    <row r="75" spans="1:25" ht="13.5" thickBot="1" x14ac:dyDescent="0.25">
      <c r="A75" s="42"/>
      <c r="B75" s="9" t="s">
        <v>200</v>
      </c>
      <c r="C75" s="60"/>
      <c r="D75" s="60"/>
      <c r="E75" s="60"/>
      <c r="F75" s="60"/>
      <c r="G75" s="60"/>
      <c r="H75" s="60"/>
      <c r="I75" s="60"/>
      <c r="J75" s="219"/>
      <c r="K75" s="278">
        <v>4644</v>
      </c>
      <c r="L75" s="278">
        <v>1548</v>
      </c>
      <c r="M75" s="278">
        <v>3096</v>
      </c>
      <c r="N75" s="220"/>
      <c r="O75" s="220"/>
      <c r="P75" s="221"/>
      <c r="Q75" s="221"/>
      <c r="R75" s="222"/>
      <c r="S75" s="223"/>
      <c r="T75" s="223"/>
      <c r="U75" s="224"/>
      <c r="V75" s="225"/>
      <c r="W75" s="225"/>
    </row>
    <row r="76" spans="1:25" ht="13.5" thickBot="1" x14ac:dyDescent="0.25">
      <c r="A76" s="38"/>
      <c r="B76" s="38" t="s">
        <v>177</v>
      </c>
      <c r="C76" s="60"/>
      <c r="D76" s="60"/>
      <c r="E76" s="60"/>
      <c r="F76" s="60"/>
      <c r="G76" s="60"/>
      <c r="H76" s="60"/>
      <c r="I76" s="60"/>
      <c r="J76" s="219"/>
      <c r="K76" s="278">
        <v>6750</v>
      </c>
      <c r="L76" s="278"/>
      <c r="M76" s="220"/>
      <c r="N76" s="220"/>
      <c r="O76" s="220"/>
      <c r="P76" s="221"/>
      <c r="Q76" s="221"/>
      <c r="R76" s="222"/>
      <c r="S76" s="261"/>
      <c r="T76" s="261"/>
      <c r="U76" s="262"/>
      <c r="V76" s="221"/>
      <c r="W76" s="221"/>
    </row>
    <row r="77" spans="1:25" s="152" customFormat="1" ht="13.5" thickBot="1" x14ac:dyDescent="0.25">
      <c r="A77" s="310" t="s">
        <v>30</v>
      </c>
      <c r="B77" s="310" t="s">
        <v>263</v>
      </c>
      <c r="C77" s="311"/>
      <c r="D77" s="267"/>
      <c r="E77" s="267"/>
      <c r="F77" s="267"/>
      <c r="G77" s="267"/>
      <c r="H77" s="267"/>
      <c r="I77" s="267"/>
      <c r="J77" s="267"/>
      <c r="K77" s="226"/>
      <c r="L77" s="226"/>
      <c r="M77" s="278">
        <v>108</v>
      </c>
      <c r="N77" s="304"/>
      <c r="O77" s="304"/>
      <c r="P77" s="212"/>
      <c r="Q77" s="212"/>
      <c r="R77" s="227" t="s">
        <v>191</v>
      </c>
      <c r="S77" s="227" t="s">
        <v>192</v>
      </c>
      <c r="T77" s="227"/>
      <c r="U77" s="227" t="s">
        <v>192</v>
      </c>
      <c r="V77" s="30"/>
      <c r="W77" s="212"/>
    </row>
    <row r="78" spans="1:25" s="152" customFormat="1" x14ac:dyDescent="0.2">
      <c r="A78" s="310"/>
      <c r="B78" s="310"/>
      <c r="C78" s="311"/>
      <c r="D78" s="267"/>
      <c r="E78" s="267"/>
      <c r="F78" s="267"/>
      <c r="G78" s="267"/>
      <c r="H78" s="267"/>
      <c r="I78" s="267"/>
      <c r="J78" s="267"/>
      <c r="K78" s="226"/>
      <c r="L78" s="212"/>
      <c r="M78" s="241"/>
      <c r="N78" s="304"/>
      <c r="O78" s="304"/>
      <c r="P78" s="267"/>
      <c r="Q78" s="267"/>
      <c r="R78" s="22"/>
      <c r="S78" s="22"/>
      <c r="T78" s="22"/>
      <c r="U78" s="44"/>
      <c r="V78" s="267"/>
      <c r="W78" s="267"/>
    </row>
    <row r="79" spans="1:25" s="152" customFormat="1" x14ac:dyDescent="0.2">
      <c r="A79" s="310"/>
      <c r="B79" s="310"/>
      <c r="C79" s="311"/>
      <c r="D79" s="267"/>
      <c r="E79" s="267"/>
      <c r="F79" s="267"/>
      <c r="G79" s="267"/>
      <c r="H79" s="267"/>
      <c r="I79" s="267"/>
      <c r="J79" s="267"/>
      <c r="K79" s="226"/>
      <c r="L79" s="212"/>
      <c r="M79" s="241"/>
      <c r="N79" s="304"/>
      <c r="O79" s="304"/>
      <c r="P79" s="267"/>
      <c r="Q79" s="267"/>
      <c r="R79" s="22"/>
      <c r="S79" s="22"/>
      <c r="T79" s="22"/>
      <c r="U79" s="44"/>
      <c r="V79" s="22"/>
      <c r="W79" s="267"/>
    </row>
    <row r="80" spans="1:25" ht="25.5" x14ac:dyDescent="0.2">
      <c r="B80" s="266" t="s">
        <v>272</v>
      </c>
      <c r="C80" s="267"/>
      <c r="D80" s="267"/>
      <c r="E80" s="267"/>
      <c r="F80" s="267"/>
      <c r="G80" s="267"/>
      <c r="H80" s="267"/>
      <c r="I80" s="267"/>
      <c r="J80" s="267"/>
      <c r="K80" s="226"/>
      <c r="L80" s="212"/>
      <c r="M80" s="241"/>
      <c r="N80" s="268"/>
      <c r="O80" s="268"/>
      <c r="P80" s="267"/>
      <c r="Q80" s="267"/>
      <c r="R80" s="22" t="s">
        <v>192</v>
      </c>
      <c r="S80" s="30"/>
      <c r="T80" s="30"/>
      <c r="U80" s="22" t="s">
        <v>276</v>
      </c>
      <c r="V80" s="30"/>
      <c r="W80" s="30"/>
    </row>
    <row r="81" spans="1:23" ht="64.5" thickBot="1" x14ac:dyDescent="0.25">
      <c r="A81" s="266" t="s">
        <v>31</v>
      </c>
      <c r="B81" s="229" t="s">
        <v>274</v>
      </c>
      <c r="C81" s="242"/>
      <c r="D81" s="243"/>
      <c r="E81" s="243"/>
      <c r="F81" s="243"/>
      <c r="G81" s="243"/>
      <c r="H81" s="243"/>
      <c r="I81" s="243"/>
      <c r="J81" s="244"/>
      <c r="K81" s="245"/>
      <c r="L81" s="212"/>
      <c r="M81" s="278">
        <v>144</v>
      </c>
      <c r="N81" s="268"/>
      <c r="O81" s="268"/>
      <c r="P81" s="267"/>
      <c r="Q81" s="267"/>
      <c r="R81" s="22"/>
      <c r="S81" s="30"/>
      <c r="T81" s="30"/>
      <c r="U81" s="227" t="s">
        <v>275</v>
      </c>
      <c r="V81" s="227" t="s">
        <v>192</v>
      </c>
      <c r="W81" s="30"/>
    </row>
    <row r="82" spans="1:23" ht="64.5" thickBot="1" x14ac:dyDescent="0.25">
      <c r="B82" s="266" t="s">
        <v>264</v>
      </c>
      <c r="C82" s="242"/>
      <c r="D82" s="243"/>
      <c r="E82" s="243"/>
      <c r="F82" s="243"/>
      <c r="G82" s="243"/>
      <c r="H82" s="243"/>
      <c r="I82" s="243"/>
      <c r="J82" s="244"/>
      <c r="K82" s="245"/>
      <c r="L82" s="260"/>
      <c r="M82" s="278">
        <f>$P$9*P83+$Q$9*Q83+$R$9*R83+$S$9*S83+$T$9*T83+$U$9*U83+$V$9*V83+$W$9*W83</f>
        <v>575.79999999999995</v>
      </c>
      <c r="N82" s="268"/>
      <c r="O82" s="268"/>
      <c r="P82" s="267"/>
      <c r="Q82" s="267"/>
      <c r="R82" s="22"/>
      <c r="S82" s="22" t="s">
        <v>259</v>
      </c>
      <c r="T82" s="22" t="s">
        <v>186</v>
      </c>
      <c r="U82" s="44" t="s">
        <v>306</v>
      </c>
      <c r="V82" s="22" t="s">
        <v>186</v>
      </c>
      <c r="W82" s="22" t="s">
        <v>192</v>
      </c>
    </row>
    <row r="83" spans="1:23" ht="26.25" thickBot="1" x14ac:dyDescent="0.25">
      <c r="A83" s="266" t="s">
        <v>273</v>
      </c>
      <c r="C83" s="238"/>
      <c r="D83" s="239"/>
      <c r="E83" s="239"/>
      <c r="F83" s="239"/>
      <c r="G83" s="239"/>
      <c r="H83" s="239"/>
      <c r="I83" s="239"/>
      <c r="J83" s="240"/>
      <c r="K83" s="259"/>
      <c r="M83" s="241"/>
      <c r="N83" s="268"/>
      <c r="O83" s="88"/>
      <c r="P83" s="29"/>
      <c r="Q83" s="29"/>
      <c r="R83" s="74">
        <v>2</v>
      </c>
      <c r="S83" s="74">
        <v>3</v>
      </c>
      <c r="T83" s="278">
        <v>9.3000000000000007</v>
      </c>
      <c r="U83" s="74">
        <v>7</v>
      </c>
      <c r="V83" s="74">
        <v>10</v>
      </c>
      <c r="W83" s="74">
        <v>3</v>
      </c>
    </row>
    <row r="84" spans="1:23" s="71" customFormat="1" ht="25.5" customHeight="1" thickBot="1" x14ac:dyDescent="0.25">
      <c r="A84" s="114"/>
      <c r="B84" s="266" t="s">
        <v>177</v>
      </c>
      <c r="C84" s="230"/>
      <c r="D84" s="90"/>
      <c r="E84" s="303" t="s">
        <v>299</v>
      </c>
      <c r="F84" s="303"/>
      <c r="G84" s="303"/>
      <c r="H84" s="303"/>
      <c r="I84" s="90"/>
      <c r="J84" s="90"/>
      <c r="K84" s="278">
        <f>L84+M84</f>
        <v>827.8</v>
      </c>
      <c r="L84" s="115"/>
      <c r="M84" s="278">
        <f>SUM(M77:M83)</f>
        <v>827.8</v>
      </c>
      <c r="N84" s="222"/>
      <c r="O84" s="111"/>
      <c r="P84" s="112">
        <f>SUM(P11:P83)</f>
        <v>36</v>
      </c>
      <c r="Q84" s="112">
        <f t="shared" ref="Q84:W84" si="17">SUM(Q11:Q83)</f>
        <v>36</v>
      </c>
      <c r="R84" s="112">
        <f t="shared" si="17"/>
        <v>36</v>
      </c>
      <c r="S84" s="112">
        <f t="shared" si="17"/>
        <v>36</v>
      </c>
      <c r="T84" s="112">
        <f t="shared" si="17"/>
        <v>36</v>
      </c>
      <c r="U84" s="112">
        <f t="shared" si="17"/>
        <v>36</v>
      </c>
      <c r="V84" s="112">
        <f t="shared" si="17"/>
        <v>36</v>
      </c>
      <c r="W84" s="112">
        <f t="shared" si="17"/>
        <v>36</v>
      </c>
    </row>
    <row r="85" spans="1:23" ht="13.5" thickBot="1" x14ac:dyDescent="0.25">
      <c r="A85" s="212" t="s">
        <v>178</v>
      </c>
      <c r="B85" s="116" t="s">
        <v>179</v>
      </c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78"/>
      <c r="N85" s="231"/>
      <c r="O85" s="231"/>
      <c r="P85" s="30"/>
      <c r="Q85" s="30"/>
      <c r="R85" s="30"/>
      <c r="S85" s="30"/>
      <c r="T85" s="30"/>
      <c r="U85" s="113"/>
      <c r="V85" s="30"/>
      <c r="W85" s="30" t="s">
        <v>186</v>
      </c>
    </row>
    <row r="86" spans="1:23" ht="25.5" x14ac:dyDescent="0.2">
      <c r="A86" s="212" t="s">
        <v>180</v>
      </c>
      <c r="B86" s="116" t="s">
        <v>181</v>
      </c>
      <c r="C86" s="212"/>
      <c r="D86" s="212"/>
      <c r="E86" s="212"/>
      <c r="F86" s="212"/>
      <c r="G86" s="212"/>
      <c r="H86" s="212"/>
      <c r="I86" s="212"/>
      <c r="J86" s="212"/>
      <c r="K86" s="212"/>
      <c r="L86" s="232"/>
      <c r="M86" s="231" t="s">
        <v>240</v>
      </c>
      <c r="N86" s="231"/>
      <c r="O86" s="231"/>
      <c r="P86" s="30"/>
      <c r="Q86" s="30"/>
      <c r="R86" s="30"/>
      <c r="S86" s="30"/>
      <c r="T86" s="30"/>
      <c r="U86" s="113"/>
      <c r="V86" s="30"/>
      <c r="W86" s="30" t="s">
        <v>187</v>
      </c>
    </row>
    <row r="87" spans="1:23" ht="33" customHeight="1" x14ac:dyDescent="0.2">
      <c r="A87" s="318" t="s">
        <v>312</v>
      </c>
      <c r="B87" s="319"/>
      <c r="C87" s="319"/>
      <c r="D87" s="319"/>
      <c r="E87" s="319"/>
      <c r="F87" s="319"/>
      <c r="G87" s="319"/>
      <c r="H87" s="319"/>
      <c r="I87" s="319"/>
      <c r="J87" s="319"/>
      <c r="K87" s="320"/>
      <c r="L87" s="321" t="s">
        <v>177</v>
      </c>
      <c r="M87" s="315" t="s">
        <v>182</v>
      </c>
      <c r="N87" s="315"/>
      <c r="O87" s="316"/>
      <c r="P87" s="30">
        <v>13</v>
      </c>
      <c r="Q87" s="30">
        <v>13</v>
      </c>
      <c r="R87" s="30">
        <v>13</v>
      </c>
      <c r="S87" s="30">
        <v>14</v>
      </c>
      <c r="T87" s="30">
        <v>13</v>
      </c>
      <c r="U87" s="113">
        <v>13</v>
      </c>
      <c r="V87" s="30">
        <v>10</v>
      </c>
      <c r="W87" s="30">
        <v>9</v>
      </c>
    </row>
    <row r="88" spans="1:23" x14ac:dyDescent="0.2">
      <c r="A88" s="323" t="s">
        <v>188</v>
      </c>
      <c r="B88" s="324"/>
      <c r="C88" s="324"/>
      <c r="D88" s="324"/>
      <c r="E88" s="324"/>
      <c r="F88" s="324"/>
      <c r="G88" s="324"/>
      <c r="H88" s="324"/>
      <c r="I88" s="324"/>
      <c r="J88" s="324"/>
      <c r="K88" s="325"/>
      <c r="L88" s="322"/>
      <c r="M88" s="315" t="s">
        <v>183</v>
      </c>
      <c r="N88" s="315"/>
      <c r="O88" s="316"/>
      <c r="P88" s="30"/>
      <c r="Q88" s="30"/>
      <c r="R88" s="30">
        <v>2</v>
      </c>
      <c r="S88" s="30">
        <v>1</v>
      </c>
      <c r="T88" s="30"/>
      <c r="U88" s="113">
        <v>2</v>
      </c>
      <c r="V88" s="30"/>
      <c r="W88" s="30"/>
    </row>
    <row r="89" spans="1:23" ht="31.5" customHeight="1" x14ac:dyDescent="0.2">
      <c r="A89" s="326" t="s">
        <v>190</v>
      </c>
      <c r="B89" s="327"/>
      <c r="C89" s="327"/>
      <c r="D89" s="327"/>
      <c r="E89" s="327"/>
      <c r="F89" s="327"/>
      <c r="G89" s="327"/>
      <c r="H89" s="327"/>
      <c r="I89" s="327"/>
      <c r="J89" s="327"/>
      <c r="K89" s="328"/>
      <c r="L89" s="322"/>
      <c r="M89" s="329" t="s">
        <v>184</v>
      </c>
      <c r="N89" s="329"/>
      <c r="O89" s="330"/>
      <c r="P89" s="30"/>
      <c r="Q89" s="30"/>
      <c r="R89" s="30"/>
      <c r="S89" s="30">
        <v>2</v>
      </c>
      <c r="T89" s="30">
        <v>4</v>
      </c>
      <c r="U89" s="113">
        <v>6</v>
      </c>
      <c r="V89" s="30">
        <v>5</v>
      </c>
      <c r="W89" s="30">
        <v>5</v>
      </c>
    </row>
    <row r="90" spans="1:23" x14ac:dyDescent="0.2">
      <c r="A90" s="323" t="s">
        <v>189</v>
      </c>
      <c r="B90" s="324"/>
      <c r="C90" s="324"/>
      <c r="D90" s="324"/>
      <c r="E90" s="324"/>
      <c r="F90" s="324"/>
      <c r="G90" s="324"/>
      <c r="H90" s="324"/>
      <c r="I90" s="324"/>
      <c r="J90" s="324"/>
      <c r="K90" s="325"/>
      <c r="L90" s="322"/>
      <c r="M90" s="315" t="s">
        <v>316</v>
      </c>
      <c r="N90" s="315"/>
      <c r="O90" s="316"/>
      <c r="P90" s="30"/>
      <c r="Q90" s="30">
        <v>3</v>
      </c>
      <c r="R90" s="30"/>
      <c r="S90" s="30">
        <v>2</v>
      </c>
      <c r="T90" s="287" t="s">
        <v>317</v>
      </c>
      <c r="U90" s="113">
        <v>2</v>
      </c>
      <c r="V90" s="288" t="s">
        <v>318</v>
      </c>
      <c r="W90" s="212" t="s">
        <v>319</v>
      </c>
    </row>
    <row r="91" spans="1:23" ht="49.5" customHeight="1" x14ac:dyDescent="0.2">
      <c r="A91" s="312" t="s">
        <v>265</v>
      </c>
      <c r="B91" s="313"/>
      <c r="C91" s="313"/>
      <c r="D91" s="313"/>
      <c r="E91" s="313"/>
      <c r="F91" s="313"/>
      <c r="G91" s="313"/>
      <c r="H91" s="313"/>
      <c r="I91" s="313"/>
      <c r="J91" s="313"/>
      <c r="K91" s="314"/>
      <c r="L91" s="322"/>
      <c r="M91" s="315" t="s">
        <v>185</v>
      </c>
      <c r="N91" s="315"/>
      <c r="O91" s="316"/>
      <c r="P91" s="30"/>
      <c r="Q91" s="30">
        <v>10</v>
      </c>
      <c r="R91" s="30"/>
      <c r="S91" s="30">
        <v>7</v>
      </c>
      <c r="T91" s="30">
        <v>2</v>
      </c>
      <c r="U91" s="113">
        <v>4</v>
      </c>
      <c r="V91" s="30">
        <v>2</v>
      </c>
      <c r="W91" s="30">
        <v>2</v>
      </c>
    </row>
    <row r="92" spans="1:23" x14ac:dyDescent="0.2">
      <c r="A92" s="233"/>
      <c r="B92" s="234"/>
      <c r="C92" s="234"/>
      <c r="D92" s="234"/>
      <c r="E92" s="234"/>
      <c r="F92" s="234"/>
      <c r="G92" s="234"/>
      <c r="H92" s="234"/>
      <c r="I92" s="234"/>
      <c r="J92" s="234"/>
      <c r="K92" s="235"/>
      <c r="L92" s="235"/>
      <c r="M92" s="316" t="s">
        <v>244</v>
      </c>
      <c r="N92" s="317"/>
      <c r="O92" s="317"/>
      <c r="P92" s="30"/>
      <c r="Q92" s="30"/>
      <c r="R92" s="30">
        <v>1</v>
      </c>
      <c r="S92" s="30"/>
      <c r="T92" s="30"/>
      <c r="U92" s="113">
        <v>1</v>
      </c>
      <c r="V92" s="30"/>
      <c r="W92" s="30">
        <v>5</v>
      </c>
    </row>
  </sheetData>
  <dataConsolidate/>
  <mergeCells count="35">
    <mergeCell ref="A91:K91"/>
    <mergeCell ref="M91:O91"/>
    <mergeCell ref="M92:O92"/>
    <mergeCell ref="E84:H84"/>
    <mergeCell ref="A87:K87"/>
    <mergeCell ref="L87:L91"/>
    <mergeCell ref="M87:O87"/>
    <mergeCell ref="A88:K88"/>
    <mergeCell ref="M88:O88"/>
    <mergeCell ref="A89:K89"/>
    <mergeCell ref="M89:O89"/>
    <mergeCell ref="A90:K90"/>
    <mergeCell ref="M90:O90"/>
    <mergeCell ref="C8:J8"/>
    <mergeCell ref="A77:A79"/>
    <mergeCell ref="B77:B79"/>
    <mergeCell ref="C77:C79"/>
    <mergeCell ref="N77:N79"/>
    <mergeCell ref="O77:O79"/>
    <mergeCell ref="T3:U3"/>
    <mergeCell ref="V3:W3"/>
    <mergeCell ref="M6:M7"/>
    <mergeCell ref="N6:O6"/>
    <mergeCell ref="C7:J7"/>
    <mergeCell ref="P7:W7"/>
    <mergeCell ref="A1:W1"/>
    <mergeCell ref="C2:J2"/>
    <mergeCell ref="K2:O2"/>
    <mergeCell ref="P2:W2"/>
    <mergeCell ref="A3:A7"/>
    <mergeCell ref="B3:B6"/>
    <mergeCell ref="K3:K7"/>
    <mergeCell ref="L3:L7"/>
    <mergeCell ref="M3:O3"/>
    <mergeCell ref="P3:Q3"/>
  </mergeCells>
  <pageMargins left="0.16" right="0.2" top="0.51" bottom="0.15" header="0.42" footer="0.15"/>
  <pageSetup paperSize="9" scale="85" fitToHeight="5" orientation="landscape" verticalDpi="0" r:id="rId1"/>
  <headerFooter alignWithMargins="0"/>
  <rowBreaks count="4" manualBreakCount="4">
    <brk id="30" max="22" man="1"/>
    <brk id="52" max="22" man="1"/>
    <brk id="64" max="22" man="1"/>
    <brk id="86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B20"/>
  <sheetViews>
    <sheetView zoomScaleNormal="100" workbookViewId="0">
      <selection activeCell="B7" sqref="B7:BB7"/>
    </sheetView>
  </sheetViews>
  <sheetFormatPr defaultRowHeight="12.75" x14ac:dyDescent="0.2"/>
  <cols>
    <col min="1" max="1" width="2.28515625" customWidth="1"/>
    <col min="2" max="2" width="4.5703125" customWidth="1"/>
    <col min="3" max="3" width="2.7109375" customWidth="1"/>
    <col min="4" max="4" width="2.85546875" customWidth="1"/>
    <col min="5" max="15" width="2.42578125" customWidth="1"/>
    <col min="16" max="16" width="4.5703125" bestFit="1" customWidth="1"/>
    <col min="17" max="35" width="2.85546875" customWidth="1"/>
    <col min="36" max="36" width="3.85546875" customWidth="1"/>
    <col min="37" max="37" width="4" customWidth="1"/>
    <col min="38" max="38" width="4.140625" customWidth="1"/>
    <col min="39" max="39" width="4.28515625" customWidth="1"/>
    <col min="40" max="45" width="2.85546875" customWidth="1"/>
    <col min="46" max="46" width="3" customWidth="1"/>
    <col min="47" max="50" width="3.7109375" customWidth="1"/>
    <col min="51" max="51" width="2.42578125" customWidth="1"/>
    <col min="52" max="54" width="3.7109375" customWidth="1"/>
  </cols>
  <sheetData>
    <row r="1" spans="1:54" ht="18.75" x14ac:dyDescent="0.3">
      <c r="A1" s="61" t="s">
        <v>113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54" ht="13.5" thickBot="1" x14ac:dyDescent="0.25"/>
    <row r="3" spans="1:54" ht="13.5" customHeight="1" thickBot="1" x14ac:dyDescent="0.25">
      <c r="B3" s="347" t="s">
        <v>114</v>
      </c>
      <c r="C3" s="350" t="s">
        <v>115</v>
      </c>
      <c r="D3" s="351"/>
      <c r="E3" s="351"/>
      <c r="F3" s="351"/>
      <c r="G3" s="352"/>
      <c r="H3" s="350" t="s">
        <v>116</v>
      </c>
      <c r="I3" s="351"/>
      <c r="J3" s="351"/>
      <c r="K3" s="352"/>
      <c r="L3" s="350" t="s">
        <v>117</v>
      </c>
      <c r="M3" s="351"/>
      <c r="N3" s="351"/>
      <c r="O3" s="352"/>
      <c r="P3" s="350" t="s">
        <v>118</v>
      </c>
      <c r="Q3" s="351"/>
      <c r="R3" s="351"/>
      <c r="S3" s="351"/>
      <c r="T3" s="350" t="s">
        <v>119</v>
      </c>
      <c r="U3" s="351"/>
      <c r="V3" s="351"/>
      <c r="W3" s="351"/>
      <c r="X3" s="352"/>
      <c r="Y3" s="350" t="s">
        <v>120</v>
      </c>
      <c r="Z3" s="351"/>
      <c r="AA3" s="351"/>
      <c r="AB3" s="352"/>
      <c r="AC3" s="350" t="s">
        <v>121</v>
      </c>
      <c r="AD3" s="351"/>
      <c r="AE3" s="351"/>
      <c r="AF3" s="352"/>
      <c r="AG3" s="350" t="s">
        <v>144</v>
      </c>
      <c r="AH3" s="351"/>
      <c r="AI3" s="351"/>
      <c r="AJ3" s="351"/>
      <c r="AK3" s="352"/>
      <c r="AL3" s="350" t="s">
        <v>145</v>
      </c>
      <c r="AM3" s="351"/>
      <c r="AN3" s="351"/>
      <c r="AO3" s="352"/>
      <c r="AP3" s="350" t="s">
        <v>146</v>
      </c>
      <c r="AQ3" s="351"/>
      <c r="AR3" s="351"/>
      <c r="AS3" s="351"/>
      <c r="AT3" s="352"/>
      <c r="AU3" s="350" t="s">
        <v>235</v>
      </c>
      <c r="AV3" s="351"/>
      <c r="AW3" s="351"/>
      <c r="AX3" s="352"/>
      <c r="AY3" s="350" t="s">
        <v>236</v>
      </c>
      <c r="AZ3" s="351"/>
      <c r="BA3" s="351"/>
      <c r="BB3" s="352"/>
    </row>
    <row r="4" spans="1:54" ht="48.75" thickBot="1" x14ac:dyDescent="0.25">
      <c r="A4" s="62"/>
      <c r="B4" s="348"/>
      <c r="C4" s="63" t="s">
        <v>122</v>
      </c>
      <c r="D4" s="63" t="s">
        <v>123</v>
      </c>
      <c r="E4" s="63" t="s">
        <v>124</v>
      </c>
      <c r="F4" s="63" t="s">
        <v>125</v>
      </c>
      <c r="G4" s="63" t="s">
        <v>126</v>
      </c>
      <c r="H4" s="63" t="s">
        <v>127</v>
      </c>
      <c r="I4" s="63" t="s">
        <v>128</v>
      </c>
      <c r="J4" s="63" t="s">
        <v>129</v>
      </c>
      <c r="K4" s="63" t="s">
        <v>130</v>
      </c>
      <c r="L4" s="63" t="s">
        <v>148</v>
      </c>
      <c r="M4" s="63" t="s">
        <v>149</v>
      </c>
      <c r="N4" s="63" t="s">
        <v>150</v>
      </c>
      <c r="O4" s="63" t="s">
        <v>135</v>
      </c>
      <c r="P4" s="63" t="s">
        <v>122</v>
      </c>
      <c r="Q4" s="63" t="s">
        <v>147</v>
      </c>
      <c r="R4" s="63" t="s">
        <v>124</v>
      </c>
      <c r="S4" s="63" t="s">
        <v>125</v>
      </c>
      <c r="T4" s="63" t="s">
        <v>225</v>
      </c>
      <c r="U4" s="63" t="s">
        <v>226</v>
      </c>
      <c r="V4" s="63" t="s">
        <v>227</v>
      </c>
      <c r="W4" s="63" t="s">
        <v>228</v>
      </c>
      <c r="X4" s="63" t="s">
        <v>229</v>
      </c>
      <c r="Y4" s="63" t="s">
        <v>133</v>
      </c>
      <c r="Z4" s="63" t="s">
        <v>134</v>
      </c>
      <c r="AA4" s="63" t="s">
        <v>230</v>
      </c>
      <c r="AB4" s="63" t="s">
        <v>231</v>
      </c>
      <c r="AC4" s="63" t="s">
        <v>133</v>
      </c>
      <c r="AD4" s="63" t="s">
        <v>134</v>
      </c>
      <c r="AE4" s="63" t="s">
        <v>230</v>
      </c>
      <c r="AF4" s="63" t="s">
        <v>232</v>
      </c>
      <c r="AG4" s="162" t="s">
        <v>233</v>
      </c>
      <c r="AH4" s="63" t="s">
        <v>127</v>
      </c>
      <c r="AI4" s="63" t="s">
        <v>128</v>
      </c>
      <c r="AJ4" s="63" t="s">
        <v>129</v>
      </c>
      <c r="AK4" s="63" t="s">
        <v>234</v>
      </c>
      <c r="AL4" s="63" t="s">
        <v>136</v>
      </c>
      <c r="AM4" s="63" t="s">
        <v>131</v>
      </c>
      <c r="AN4" s="63" t="s">
        <v>132</v>
      </c>
      <c r="AO4" s="63" t="s">
        <v>137</v>
      </c>
      <c r="AP4" s="63" t="s">
        <v>122</v>
      </c>
      <c r="AQ4" s="63" t="s">
        <v>147</v>
      </c>
      <c r="AR4" s="63" t="s">
        <v>124</v>
      </c>
      <c r="AS4" s="161" t="s">
        <v>125</v>
      </c>
      <c r="AT4" s="162" t="s">
        <v>126</v>
      </c>
      <c r="AU4" s="162" t="s">
        <v>127</v>
      </c>
      <c r="AV4" s="162" t="s">
        <v>128</v>
      </c>
      <c r="AW4" s="162" t="s">
        <v>129</v>
      </c>
      <c r="AX4" s="162" t="s">
        <v>130</v>
      </c>
      <c r="AY4" s="162" t="s">
        <v>148</v>
      </c>
      <c r="AZ4" s="162" t="s">
        <v>149</v>
      </c>
      <c r="BA4" s="162" t="s">
        <v>150</v>
      </c>
      <c r="BB4" s="162" t="s">
        <v>135</v>
      </c>
    </row>
    <row r="5" spans="1:54" ht="13.5" thickBot="1" x14ac:dyDescent="0.25">
      <c r="B5" s="349"/>
      <c r="C5" s="64">
        <v>1</v>
      </c>
      <c r="D5" s="64">
        <f>C5+1</f>
        <v>2</v>
      </c>
      <c r="E5" s="64">
        <f t="shared" ref="E5:AF5" si="0">D5+1</f>
        <v>3</v>
      </c>
      <c r="F5" s="64">
        <f t="shared" si="0"/>
        <v>4</v>
      </c>
      <c r="G5" s="64">
        <f t="shared" si="0"/>
        <v>5</v>
      </c>
      <c r="H5" s="64">
        <f t="shared" si="0"/>
        <v>6</v>
      </c>
      <c r="I5" s="64">
        <f t="shared" si="0"/>
        <v>7</v>
      </c>
      <c r="J5" s="64">
        <f t="shared" si="0"/>
        <v>8</v>
      </c>
      <c r="K5" s="64">
        <f t="shared" si="0"/>
        <v>9</v>
      </c>
      <c r="L5" s="64">
        <f t="shared" si="0"/>
        <v>10</v>
      </c>
      <c r="M5" s="64">
        <f t="shared" si="0"/>
        <v>11</v>
      </c>
      <c r="N5" s="64">
        <f t="shared" si="0"/>
        <v>12</v>
      </c>
      <c r="O5" s="64">
        <f t="shared" si="0"/>
        <v>13</v>
      </c>
      <c r="P5" s="64">
        <f t="shared" si="0"/>
        <v>14</v>
      </c>
      <c r="Q5" s="64">
        <f t="shared" si="0"/>
        <v>15</v>
      </c>
      <c r="R5" s="64">
        <f t="shared" si="0"/>
        <v>16</v>
      </c>
      <c r="S5" s="64">
        <f t="shared" si="0"/>
        <v>17</v>
      </c>
      <c r="T5" s="64">
        <f t="shared" si="0"/>
        <v>18</v>
      </c>
      <c r="U5" s="64">
        <f t="shared" si="0"/>
        <v>19</v>
      </c>
      <c r="V5" s="64">
        <f t="shared" si="0"/>
        <v>20</v>
      </c>
      <c r="W5" s="64">
        <f t="shared" si="0"/>
        <v>21</v>
      </c>
      <c r="X5" s="64">
        <f t="shared" si="0"/>
        <v>22</v>
      </c>
      <c r="Y5" s="64">
        <f t="shared" si="0"/>
        <v>23</v>
      </c>
      <c r="Z5" s="64">
        <f t="shared" si="0"/>
        <v>24</v>
      </c>
      <c r="AA5" s="64">
        <f t="shared" si="0"/>
        <v>25</v>
      </c>
      <c r="AB5" s="64">
        <f t="shared" si="0"/>
        <v>26</v>
      </c>
      <c r="AC5" s="64">
        <f t="shared" si="0"/>
        <v>27</v>
      </c>
      <c r="AD5" s="64">
        <f t="shared" si="0"/>
        <v>28</v>
      </c>
      <c r="AE5" s="64">
        <f t="shared" si="0"/>
        <v>29</v>
      </c>
      <c r="AF5" s="64">
        <f t="shared" si="0"/>
        <v>30</v>
      </c>
      <c r="AG5" s="70">
        <f>AF5+1</f>
        <v>31</v>
      </c>
      <c r="AH5" s="64">
        <f t="shared" ref="AH5:BB5" si="1">AG5+1</f>
        <v>32</v>
      </c>
      <c r="AI5" s="64">
        <f t="shared" si="1"/>
        <v>33</v>
      </c>
      <c r="AJ5" s="64">
        <f t="shared" si="1"/>
        <v>34</v>
      </c>
      <c r="AK5" s="64">
        <f t="shared" si="1"/>
        <v>35</v>
      </c>
      <c r="AL5" s="64">
        <f t="shared" si="1"/>
        <v>36</v>
      </c>
      <c r="AM5" s="64">
        <f t="shared" si="1"/>
        <v>37</v>
      </c>
      <c r="AN5" s="64">
        <f t="shared" si="1"/>
        <v>38</v>
      </c>
      <c r="AO5" s="64">
        <f t="shared" si="1"/>
        <v>39</v>
      </c>
      <c r="AP5" s="64">
        <f t="shared" si="1"/>
        <v>40</v>
      </c>
      <c r="AQ5" s="64">
        <f t="shared" si="1"/>
        <v>41</v>
      </c>
      <c r="AR5" s="64">
        <f t="shared" si="1"/>
        <v>42</v>
      </c>
      <c r="AS5" s="160">
        <f t="shared" si="1"/>
        <v>43</v>
      </c>
      <c r="AT5" s="70">
        <f t="shared" si="1"/>
        <v>44</v>
      </c>
      <c r="AU5" s="70">
        <f t="shared" si="1"/>
        <v>45</v>
      </c>
      <c r="AV5" s="70">
        <f t="shared" si="1"/>
        <v>46</v>
      </c>
      <c r="AW5" s="70">
        <f t="shared" si="1"/>
        <v>47</v>
      </c>
      <c r="AX5" s="70">
        <f t="shared" si="1"/>
        <v>48</v>
      </c>
      <c r="AY5" s="70">
        <f t="shared" si="1"/>
        <v>49</v>
      </c>
      <c r="AZ5" s="70">
        <f t="shared" si="1"/>
        <v>50</v>
      </c>
      <c r="BA5" s="70">
        <f t="shared" si="1"/>
        <v>51</v>
      </c>
      <c r="BB5" s="70">
        <f t="shared" si="1"/>
        <v>52</v>
      </c>
    </row>
    <row r="6" spans="1:54" ht="13.5" thickBot="1" x14ac:dyDescent="0.25">
      <c r="A6" s="65"/>
      <c r="B6" s="56">
        <v>1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7" t="s">
        <v>138</v>
      </c>
      <c r="U6" s="67" t="s">
        <v>138</v>
      </c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28"/>
      <c r="AH6" s="9"/>
      <c r="AI6" s="9"/>
      <c r="AJ6" s="9"/>
      <c r="AK6" s="9"/>
      <c r="AL6" s="9"/>
      <c r="AM6" s="9"/>
      <c r="AN6" s="9"/>
      <c r="AO6" s="9"/>
      <c r="AP6" s="9"/>
      <c r="AQ6" s="9"/>
      <c r="AR6" s="66" t="s">
        <v>141</v>
      </c>
      <c r="AS6" s="57" t="s">
        <v>141</v>
      </c>
      <c r="AT6" s="163" t="s">
        <v>138</v>
      </c>
      <c r="AU6" s="163" t="s">
        <v>138</v>
      </c>
      <c r="AV6" s="163" t="s">
        <v>138</v>
      </c>
      <c r="AW6" s="163" t="s">
        <v>138</v>
      </c>
      <c r="AX6" s="163" t="s">
        <v>138</v>
      </c>
      <c r="AY6" s="163" t="s">
        <v>138</v>
      </c>
      <c r="AZ6" s="163" t="s">
        <v>138</v>
      </c>
      <c r="BA6" s="163" t="s">
        <v>138</v>
      </c>
      <c r="BB6" s="163" t="s">
        <v>138</v>
      </c>
    </row>
    <row r="7" spans="1:54" ht="26.25" thickBot="1" x14ac:dyDescent="0.25">
      <c r="B7" s="68">
        <v>2</v>
      </c>
      <c r="C7" s="11" t="s">
        <v>140</v>
      </c>
      <c r="D7" s="11" t="s">
        <v>140</v>
      </c>
      <c r="E7" s="11" t="s">
        <v>140</v>
      </c>
      <c r="F7" s="11" t="s">
        <v>140</v>
      </c>
      <c r="G7" s="11" t="s">
        <v>140</v>
      </c>
      <c r="H7" s="11" t="s">
        <v>140</v>
      </c>
      <c r="I7" s="11" t="s">
        <v>140</v>
      </c>
      <c r="J7" s="11" t="s">
        <v>140</v>
      </c>
      <c r="K7" s="11" t="s">
        <v>140</v>
      </c>
      <c r="L7" s="11" t="s">
        <v>140</v>
      </c>
      <c r="M7" s="11" t="s">
        <v>140</v>
      </c>
      <c r="N7" s="11" t="s">
        <v>140</v>
      </c>
      <c r="O7" s="11" t="s">
        <v>140</v>
      </c>
      <c r="P7" s="11" t="s">
        <v>140</v>
      </c>
      <c r="Q7" s="11" t="s">
        <v>140</v>
      </c>
      <c r="R7" s="11" t="s">
        <v>140</v>
      </c>
      <c r="S7" s="11" t="s">
        <v>139</v>
      </c>
      <c r="T7" s="17" t="s">
        <v>138</v>
      </c>
      <c r="U7" s="17" t="s">
        <v>138</v>
      </c>
      <c r="V7" s="11" t="s">
        <v>140</v>
      </c>
      <c r="W7" s="69" t="s">
        <v>140</v>
      </c>
      <c r="X7" s="69" t="s">
        <v>140</v>
      </c>
      <c r="Y7" s="69" t="s">
        <v>140</v>
      </c>
      <c r="Z7" s="69" t="s">
        <v>140</v>
      </c>
      <c r="AA7" s="69" t="s">
        <v>140</v>
      </c>
      <c r="AB7" s="69" t="s">
        <v>140</v>
      </c>
      <c r="AC7" s="69" t="s">
        <v>140</v>
      </c>
      <c r="AD7" s="69" t="s">
        <v>140</v>
      </c>
      <c r="AE7" s="69" t="s">
        <v>140</v>
      </c>
      <c r="AF7" s="69" t="s">
        <v>140</v>
      </c>
      <c r="AG7" s="72" t="s">
        <v>140</v>
      </c>
      <c r="AH7" s="69" t="s">
        <v>140</v>
      </c>
      <c r="AI7" s="69" t="s">
        <v>140</v>
      </c>
      <c r="AJ7" s="69" t="s">
        <v>140</v>
      </c>
      <c r="AK7" s="69" t="s">
        <v>140</v>
      </c>
      <c r="AL7" s="69" t="s">
        <v>140</v>
      </c>
      <c r="AM7" s="69" t="s">
        <v>140</v>
      </c>
      <c r="AN7" s="69" t="s">
        <v>140</v>
      </c>
      <c r="AO7" s="69" t="s">
        <v>140</v>
      </c>
      <c r="AP7" s="69" t="s">
        <v>140</v>
      </c>
      <c r="AQ7" s="69" t="s">
        <v>140</v>
      </c>
      <c r="AR7" s="69" t="s">
        <v>139</v>
      </c>
      <c r="AS7" s="17" t="s">
        <v>141</v>
      </c>
      <c r="AT7" s="17" t="s">
        <v>138</v>
      </c>
      <c r="AU7" s="17" t="s">
        <v>138</v>
      </c>
      <c r="AV7" s="17" t="s">
        <v>138</v>
      </c>
      <c r="AW7" s="17" t="s">
        <v>138</v>
      </c>
      <c r="AX7" s="17" t="s">
        <v>138</v>
      </c>
      <c r="AY7" s="17" t="s">
        <v>138</v>
      </c>
      <c r="AZ7" s="17" t="s">
        <v>138</v>
      </c>
      <c r="BA7" s="17" t="s">
        <v>138</v>
      </c>
      <c r="BB7" s="17" t="s">
        <v>138</v>
      </c>
    </row>
    <row r="8" spans="1:54" ht="26.25" thickBot="1" x14ac:dyDescent="0.25">
      <c r="B8" s="15">
        <v>3</v>
      </c>
      <c r="C8" s="11" t="s">
        <v>140</v>
      </c>
      <c r="D8" s="69" t="s">
        <v>140</v>
      </c>
      <c r="E8" s="69" t="s">
        <v>140</v>
      </c>
      <c r="F8" s="69" t="s">
        <v>140</v>
      </c>
      <c r="G8" s="69" t="s">
        <v>140</v>
      </c>
      <c r="H8" s="69" t="s">
        <v>140</v>
      </c>
      <c r="I8" s="69" t="s">
        <v>140</v>
      </c>
      <c r="J8" s="11" t="s">
        <v>140</v>
      </c>
      <c r="K8" s="69" t="s">
        <v>140</v>
      </c>
      <c r="L8" s="69" t="s">
        <v>140</v>
      </c>
      <c r="M8" s="69" t="s">
        <v>140</v>
      </c>
      <c r="N8" s="69" t="s">
        <v>140</v>
      </c>
      <c r="O8" s="69" t="s">
        <v>140</v>
      </c>
      <c r="P8" s="69" t="s">
        <v>140</v>
      </c>
      <c r="Q8" s="69" t="s">
        <v>140</v>
      </c>
      <c r="R8" s="69" t="s">
        <v>140</v>
      </c>
      <c r="S8" s="3" t="s">
        <v>141</v>
      </c>
      <c r="T8" s="18" t="s">
        <v>138</v>
      </c>
      <c r="U8" s="18" t="s">
        <v>138</v>
      </c>
      <c r="V8" s="164" t="s">
        <v>140</v>
      </c>
      <c r="W8" s="164" t="s">
        <v>140</v>
      </c>
      <c r="X8" s="164" t="s">
        <v>140</v>
      </c>
      <c r="Y8" s="164" t="s">
        <v>140</v>
      </c>
      <c r="Z8" s="164" t="s">
        <v>140</v>
      </c>
      <c r="AA8" s="164" t="s">
        <v>140</v>
      </c>
      <c r="AB8" s="69" t="s">
        <v>140</v>
      </c>
      <c r="AC8" s="69" t="s">
        <v>140</v>
      </c>
      <c r="AD8" s="69" t="s">
        <v>140</v>
      </c>
      <c r="AE8" s="69" t="s">
        <v>140</v>
      </c>
      <c r="AF8" s="69" t="s">
        <v>140</v>
      </c>
      <c r="AG8" s="72" t="s">
        <v>140</v>
      </c>
      <c r="AH8" s="69" t="s">
        <v>140</v>
      </c>
      <c r="AI8" s="69" t="s">
        <v>140</v>
      </c>
      <c r="AJ8" s="69" t="s">
        <v>140</v>
      </c>
      <c r="AK8" s="69" t="s">
        <v>140</v>
      </c>
      <c r="AL8" s="69" t="s">
        <v>140</v>
      </c>
      <c r="AM8" s="69" t="s">
        <v>140</v>
      </c>
      <c r="AN8" s="69" t="s">
        <v>140</v>
      </c>
      <c r="AO8" s="3" t="s">
        <v>139</v>
      </c>
      <c r="AP8" s="3" t="s">
        <v>141</v>
      </c>
      <c r="AQ8" s="3" t="s">
        <v>142</v>
      </c>
      <c r="AR8" s="3" t="s">
        <v>142</v>
      </c>
      <c r="AS8" s="3" t="s">
        <v>142</v>
      </c>
      <c r="AT8" s="3"/>
      <c r="AU8" s="3"/>
      <c r="AV8" s="3"/>
      <c r="AW8" s="3"/>
      <c r="AX8" s="3"/>
      <c r="AY8" s="3"/>
      <c r="AZ8" s="3"/>
      <c r="BA8" s="3"/>
      <c r="BB8" s="3"/>
    </row>
    <row r="9" spans="1:54" ht="26.25" thickBot="1" x14ac:dyDescent="0.25">
      <c r="B9" s="15">
        <v>4</v>
      </c>
      <c r="C9" s="3" t="s">
        <v>139</v>
      </c>
      <c r="D9" s="69" t="s">
        <v>140</v>
      </c>
      <c r="E9" s="69" t="s">
        <v>140</v>
      </c>
      <c r="F9" s="69" t="s">
        <v>140</v>
      </c>
      <c r="G9" s="69" t="s">
        <v>140</v>
      </c>
      <c r="H9" s="69" t="s">
        <v>140</v>
      </c>
      <c r="I9" s="69" t="s">
        <v>140</v>
      </c>
      <c r="J9" s="11" t="s">
        <v>140</v>
      </c>
      <c r="K9" s="69" t="s">
        <v>140</v>
      </c>
      <c r="L9" s="69" t="s">
        <v>140</v>
      </c>
      <c r="M9" s="69" t="s">
        <v>140</v>
      </c>
      <c r="N9" s="69" t="s">
        <v>140</v>
      </c>
      <c r="O9" s="69" t="s">
        <v>140</v>
      </c>
      <c r="P9" s="69" t="s">
        <v>140</v>
      </c>
      <c r="Q9" s="69" t="s">
        <v>140</v>
      </c>
      <c r="R9" s="3" t="s">
        <v>140</v>
      </c>
      <c r="S9" s="3" t="s">
        <v>141</v>
      </c>
      <c r="T9" s="18" t="s">
        <v>138</v>
      </c>
      <c r="U9" s="17" t="s">
        <v>138</v>
      </c>
      <c r="V9" s="69" t="s">
        <v>140</v>
      </c>
      <c r="W9" s="69" t="s">
        <v>140</v>
      </c>
      <c r="X9" s="69" t="s">
        <v>140</v>
      </c>
      <c r="Y9" s="69" t="s">
        <v>140</v>
      </c>
      <c r="Z9" s="69" t="s">
        <v>140</v>
      </c>
      <c r="AA9" s="69" t="s">
        <v>140</v>
      </c>
      <c r="AB9" s="69" t="s">
        <v>140</v>
      </c>
      <c r="AC9" s="69" t="s">
        <v>140</v>
      </c>
      <c r="AD9" s="69" t="s">
        <v>140</v>
      </c>
      <c r="AE9" s="69" t="s">
        <v>140</v>
      </c>
      <c r="AF9" s="69" t="s">
        <v>140</v>
      </c>
      <c r="AG9" s="69" t="s">
        <v>140</v>
      </c>
      <c r="AH9" s="69" t="s">
        <v>140</v>
      </c>
      <c r="AI9" s="3" t="s">
        <v>141</v>
      </c>
      <c r="AJ9" s="3" t="s">
        <v>143</v>
      </c>
      <c r="AK9" s="3" t="s">
        <v>143</v>
      </c>
      <c r="AL9" s="3" t="s">
        <v>143</v>
      </c>
      <c r="AM9" s="3" t="s">
        <v>143</v>
      </c>
      <c r="AN9" s="3" t="s">
        <v>151</v>
      </c>
      <c r="AO9" s="3" t="s">
        <v>151</v>
      </c>
      <c r="AP9" s="3" t="s">
        <v>151</v>
      </c>
      <c r="AQ9" s="3" t="s">
        <v>151</v>
      </c>
      <c r="AR9" s="3" t="s">
        <v>151</v>
      </c>
      <c r="AS9" s="3" t="s">
        <v>151</v>
      </c>
      <c r="AT9" s="3"/>
      <c r="AU9" s="3"/>
      <c r="AV9" s="3"/>
      <c r="AW9" s="3"/>
      <c r="AX9" s="3"/>
      <c r="AY9" s="3"/>
      <c r="AZ9" s="3"/>
      <c r="BA9" s="3"/>
      <c r="BB9" s="3"/>
    </row>
    <row r="11" spans="1:54" x14ac:dyDescent="0.2">
      <c r="B11" s="30"/>
      <c r="C11" s="353" t="s">
        <v>217</v>
      </c>
      <c r="D11" s="354"/>
      <c r="E11" s="354"/>
      <c r="F11" s="354"/>
      <c r="G11" s="354"/>
      <c r="H11" s="354"/>
      <c r="I11" s="354"/>
      <c r="J11" s="150"/>
      <c r="K11" s="150"/>
      <c r="L11" s="150"/>
      <c r="M11" s="150"/>
      <c r="N11" s="150"/>
      <c r="P11" s="30" t="s">
        <v>142</v>
      </c>
      <c r="Q11" t="s">
        <v>222</v>
      </c>
    </row>
    <row r="12" spans="1:54" x14ac:dyDescent="0.2">
      <c r="A12" s="152"/>
      <c r="B12" s="152"/>
      <c r="C12" s="151"/>
      <c r="D12" s="151"/>
      <c r="E12" s="151"/>
      <c r="F12" s="151"/>
      <c r="G12" s="151"/>
      <c r="H12" s="151"/>
      <c r="I12" s="151"/>
      <c r="J12" s="150"/>
      <c r="K12" s="150"/>
      <c r="L12" s="150"/>
      <c r="M12" s="150"/>
      <c r="N12" s="150"/>
    </row>
    <row r="13" spans="1:54" ht="19.5" customHeight="1" x14ac:dyDescent="0.2">
      <c r="B13" s="30" t="s">
        <v>151</v>
      </c>
      <c r="C13" t="s">
        <v>218</v>
      </c>
      <c r="P13" s="30" t="s">
        <v>143</v>
      </c>
      <c r="Q13" t="s">
        <v>223</v>
      </c>
    </row>
    <row r="15" spans="1:54" x14ac:dyDescent="0.2">
      <c r="A15" s="71"/>
      <c r="B15" s="30" t="s">
        <v>141</v>
      </c>
      <c r="C15" t="s">
        <v>219</v>
      </c>
      <c r="O15" s="71"/>
      <c r="P15" s="158" t="s">
        <v>138</v>
      </c>
      <c r="Q15" s="159" t="s">
        <v>224</v>
      </c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</row>
    <row r="17" spans="1:20" x14ac:dyDescent="0.2">
      <c r="B17" s="30" t="s">
        <v>139</v>
      </c>
      <c r="C17" t="s">
        <v>220</v>
      </c>
    </row>
    <row r="19" spans="1:20" x14ac:dyDescent="0.2">
      <c r="B19" s="30" t="s">
        <v>140</v>
      </c>
      <c r="C19" t="s">
        <v>221</v>
      </c>
    </row>
    <row r="20" spans="1:20" ht="15.75" x14ac:dyDescent="0.25">
      <c r="A20" s="152"/>
      <c r="B20" s="152"/>
      <c r="C20" s="153"/>
      <c r="D20" s="154"/>
      <c r="E20" s="73"/>
      <c r="F20" s="155"/>
      <c r="G20" s="73"/>
      <c r="H20" s="154"/>
      <c r="I20" s="73"/>
      <c r="J20" s="156"/>
      <c r="K20" s="153"/>
      <c r="L20" s="157"/>
      <c r="M20" s="153"/>
      <c r="N20" s="157"/>
      <c r="O20" s="153"/>
      <c r="P20" s="157"/>
      <c r="Q20" s="153"/>
      <c r="R20" s="157"/>
      <c r="S20" s="153"/>
      <c r="T20" s="152"/>
    </row>
  </sheetData>
  <mergeCells count="14">
    <mergeCell ref="AU3:AX3"/>
    <mergeCell ref="AY3:BB3"/>
    <mergeCell ref="AP3:AT3"/>
    <mergeCell ref="AL3:AO3"/>
    <mergeCell ref="P3:S3"/>
    <mergeCell ref="T3:X3"/>
    <mergeCell ref="Y3:AB3"/>
    <mergeCell ref="AC3:AF3"/>
    <mergeCell ref="AG3:AK3"/>
    <mergeCell ref="B3:B5"/>
    <mergeCell ref="C3:G3"/>
    <mergeCell ref="H3:K3"/>
    <mergeCell ref="L3:O3"/>
    <mergeCell ref="C11:I11"/>
  </mergeCells>
  <phoneticPr fontId="11" type="noConversion"/>
  <pageMargins left="0.75" right="0.16" top="1" bottom="1" header="0.5" footer="0.5"/>
  <pageSetup paperSize="9" scale="85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view="pageBreakPreview" zoomScale="106" zoomScaleNormal="100" zoomScaleSheetLayoutView="106" workbookViewId="0">
      <pane ySplit="3" topLeftCell="A4" activePane="bottomLeft" state="frozen"/>
      <selection pane="bottomLeft" activeCell="J50" sqref="J50"/>
    </sheetView>
  </sheetViews>
  <sheetFormatPr defaultRowHeight="12.75" x14ac:dyDescent="0.2"/>
  <cols>
    <col min="1" max="1" width="11.5703125" bestFit="1" customWidth="1"/>
    <col min="2" max="2" width="42.28515625" style="1" customWidth="1"/>
    <col min="3" max="3" width="10.7109375" customWidth="1"/>
    <col min="4" max="4" width="10.140625" customWidth="1"/>
    <col min="5" max="5" width="11.42578125" customWidth="1"/>
    <col min="6" max="6" width="12.28515625" customWidth="1"/>
    <col min="7" max="7" width="10.7109375" customWidth="1"/>
    <col min="8" max="8" width="13.140625" customWidth="1"/>
  </cols>
  <sheetData>
    <row r="1" spans="1:8" ht="42" customHeight="1" x14ac:dyDescent="0.2">
      <c r="A1" s="338" t="s">
        <v>213</v>
      </c>
      <c r="B1" s="339"/>
      <c r="C1" s="339"/>
      <c r="D1" s="339"/>
      <c r="E1" s="339"/>
      <c r="F1" s="339"/>
      <c r="G1" s="339"/>
      <c r="H1" s="339"/>
    </row>
    <row r="2" spans="1:8" x14ac:dyDescent="0.2">
      <c r="A2" s="131"/>
      <c r="B2" s="132"/>
      <c r="C2" s="340" t="s">
        <v>200</v>
      </c>
      <c r="D2" s="340"/>
      <c r="E2" s="340" t="s">
        <v>202</v>
      </c>
      <c r="F2" s="340"/>
      <c r="G2" s="346" t="s">
        <v>214</v>
      </c>
      <c r="H2" s="346"/>
    </row>
    <row r="3" spans="1:8" x14ac:dyDescent="0.2">
      <c r="A3" s="131" t="s">
        <v>104</v>
      </c>
      <c r="B3" s="131" t="s">
        <v>201</v>
      </c>
      <c r="C3" s="131" t="s">
        <v>216</v>
      </c>
      <c r="D3" s="131" t="s">
        <v>215</v>
      </c>
      <c r="E3" s="131" t="s">
        <v>216</v>
      </c>
      <c r="F3" s="131" t="s">
        <v>215</v>
      </c>
      <c r="G3" s="148" t="s">
        <v>216</v>
      </c>
      <c r="H3" s="148" t="s">
        <v>215</v>
      </c>
    </row>
    <row r="4" spans="1:8" ht="26.25" thickBot="1" x14ac:dyDescent="0.25">
      <c r="A4" s="8" t="s">
        <v>2</v>
      </c>
      <c r="B4" s="38" t="s">
        <v>3</v>
      </c>
      <c r="C4" s="131"/>
      <c r="D4" s="131"/>
      <c r="E4" s="131"/>
      <c r="F4" s="30"/>
      <c r="G4" s="30"/>
      <c r="H4" s="30"/>
    </row>
    <row r="5" spans="1:8" ht="13.5" thickBot="1" x14ac:dyDescent="0.25">
      <c r="A5" s="10" t="s">
        <v>4</v>
      </c>
      <c r="B5" s="39" t="s">
        <v>5</v>
      </c>
      <c r="C5" s="131">
        <f>SUM(H12)</f>
        <v>0</v>
      </c>
      <c r="D5" s="131">
        <v>48</v>
      </c>
      <c r="E5" s="131">
        <v>80</v>
      </c>
      <c r="F5" s="30">
        <v>56</v>
      </c>
      <c r="G5" s="30"/>
      <c r="H5" s="30">
        <f>F5-D5</f>
        <v>8</v>
      </c>
    </row>
    <row r="6" spans="1:8" ht="13.5" thickBot="1" x14ac:dyDescent="0.25">
      <c r="A6" s="14" t="s">
        <v>6</v>
      </c>
      <c r="B6" s="3" t="s">
        <v>32</v>
      </c>
      <c r="C6" s="131"/>
      <c r="D6" s="131">
        <v>48</v>
      </c>
      <c r="E6" s="131">
        <v>80</v>
      </c>
      <c r="F6" s="30">
        <v>56</v>
      </c>
      <c r="G6" s="30"/>
      <c r="H6" s="30">
        <f>F6-D6</f>
        <v>8</v>
      </c>
    </row>
    <row r="7" spans="1:8" ht="13.5" thickBot="1" x14ac:dyDescent="0.25">
      <c r="A7" s="14" t="s">
        <v>7</v>
      </c>
      <c r="B7" s="3" t="s">
        <v>33</v>
      </c>
      <c r="C7" s="131"/>
      <c r="D7" s="131">
        <v>48</v>
      </c>
      <c r="E7" s="131">
        <v>78</v>
      </c>
      <c r="F7" s="30">
        <v>52</v>
      </c>
      <c r="G7" s="30"/>
      <c r="H7" s="30">
        <f>F7-D7</f>
        <v>4</v>
      </c>
    </row>
    <row r="8" spans="1:8" ht="13.5" thickBot="1" x14ac:dyDescent="0.25">
      <c r="A8" s="14" t="s">
        <v>9</v>
      </c>
      <c r="B8" s="3" t="s">
        <v>8</v>
      </c>
      <c r="C8" s="131"/>
      <c r="D8" s="131">
        <v>172</v>
      </c>
      <c r="E8" s="131">
        <v>263</v>
      </c>
      <c r="F8" s="30">
        <v>178</v>
      </c>
      <c r="G8" s="30"/>
      <c r="H8" s="30">
        <f>F8-D8</f>
        <v>6</v>
      </c>
    </row>
    <row r="9" spans="1:8" ht="13.5" thickBot="1" x14ac:dyDescent="0.25">
      <c r="A9" s="14" t="s">
        <v>34</v>
      </c>
      <c r="B9" s="3" t="s">
        <v>10</v>
      </c>
      <c r="C9" s="131"/>
      <c r="D9" s="131">
        <v>172</v>
      </c>
      <c r="E9" s="131">
        <v>376</v>
      </c>
      <c r="F9" s="30">
        <v>204</v>
      </c>
      <c r="G9" s="30"/>
      <c r="H9" s="30">
        <f>F9-D9</f>
        <v>32</v>
      </c>
    </row>
    <row r="10" spans="1:8" ht="13.5" thickBot="1" x14ac:dyDescent="0.25">
      <c r="A10" s="14" t="s">
        <v>168</v>
      </c>
      <c r="B10" s="3" t="s">
        <v>238</v>
      </c>
      <c r="C10" s="131"/>
      <c r="D10" s="131"/>
      <c r="E10" s="131">
        <v>55</v>
      </c>
      <c r="F10" s="30">
        <v>45</v>
      </c>
      <c r="G10" s="30"/>
      <c r="H10" s="30"/>
    </row>
    <row r="11" spans="1:8" s="136" customFormat="1" x14ac:dyDescent="0.2">
      <c r="A11" s="135" t="s">
        <v>82</v>
      </c>
      <c r="B11" s="135"/>
      <c r="C11" s="135">
        <v>732</v>
      </c>
      <c r="D11" s="135">
        <f>SUM(D5:D10)</f>
        <v>488</v>
      </c>
      <c r="E11" s="135">
        <f>SUM(E5:E10)</f>
        <v>932</v>
      </c>
      <c r="F11" s="135">
        <f>SUM(F5:F10)</f>
        <v>591</v>
      </c>
      <c r="G11" s="135">
        <f>E11-C11</f>
        <v>200</v>
      </c>
      <c r="H11" s="135">
        <f>F11-D11</f>
        <v>103</v>
      </c>
    </row>
    <row r="12" spans="1:8" ht="26.25" thickBot="1" x14ac:dyDescent="0.25">
      <c r="A12" s="15" t="s">
        <v>11</v>
      </c>
      <c r="B12" s="6" t="s">
        <v>12</v>
      </c>
      <c r="C12" s="131"/>
      <c r="D12" s="131"/>
      <c r="E12" s="131"/>
      <c r="F12" s="30"/>
      <c r="G12" s="30"/>
      <c r="H12" s="30"/>
    </row>
    <row r="13" spans="1:8" ht="13.5" thickBot="1" x14ac:dyDescent="0.25">
      <c r="A13" s="17" t="s">
        <v>13</v>
      </c>
      <c r="B13" s="11" t="s">
        <v>35</v>
      </c>
      <c r="C13" s="131"/>
      <c r="D13" s="131"/>
      <c r="E13" s="131">
        <v>90</v>
      </c>
      <c r="F13" s="131">
        <v>60</v>
      </c>
      <c r="G13" s="30"/>
      <c r="H13" s="30"/>
    </row>
    <row r="14" spans="1:8" ht="39" thickBot="1" x14ac:dyDescent="0.25">
      <c r="A14" s="18" t="s">
        <v>14</v>
      </c>
      <c r="B14" s="3" t="s">
        <v>36</v>
      </c>
      <c r="C14" s="131"/>
      <c r="D14" s="131"/>
      <c r="E14" s="131">
        <v>114</v>
      </c>
      <c r="F14" s="131">
        <v>76</v>
      </c>
      <c r="G14" s="30"/>
      <c r="H14" s="30"/>
    </row>
    <row r="15" spans="1:8" x14ac:dyDescent="0.2">
      <c r="A15" s="104"/>
      <c r="B15" s="104" t="s">
        <v>101</v>
      </c>
      <c r="C15" s="135">
        <v>186</v>
      </c>
      <c r="D15" s="135">
        <v>124</v>
      </c>
      <c r="E15" s="135">
        <f>SUM(E13:E14)</f>
        <v>204</v>
      </c>
      <c r="F15" s="135">
        <f>SUM(F13:F14)</f>
        <v>136</v>
      </c>
      <c r="G15" s="135">
        <f>E15-C15</f>
        <v>18</v>
      </c>
      <c r="H15" s="135">
        <f>F15-D15</f>
        <v>12</v>
      </c>
    </row>
    <row r="16" spans="1:8" ht="13.5" thickBot="1" x14ac:dyDescent="0.25">
      <c r="A16" s="15" t="s">
        <v>15</v>
      </c>
      <c r="B16" s="6" t="s">
        <v>16</v>
      </c>
      <c r="C16" s="138"/>
      <c r="D16" s="138"/>
      <c r="E16" s="138"/>
      <c r="F16" s="137"/>
      <c r="G16" s="149"/>
      <c r="H16" s="149"/>
    </row>
    <row r="17" spans="1:8" ht="14.25" thickBot="1" x14ac:dyDescent="0.25">
      <c r="A17" s="15" t="s">
        <v>17</v>
      </c>
      <c r="B17" s="19" t="s">
        <v>18</v>
      </c>
      <c r="C17" s="131"/>
      <c r="D17" s="131"/>
      <c r="E17" s="131"/>
      <c r="F17" s="30"/>
      <c r="G17" s="149"/>
      <c r="H17" s="149"/>
    </row>
    <row r="18" spans="1:8" ht="13.5" thickBot="1" x14ac:dyDescent="0.25">
      <c r="A18" s="18" t="s">
        <v>19</v>
      </c>
      <c r="B18" s="3" t="s">
        <v>37</v>
      </c>
      <c r="C18" s="131"/>
      <c r="D18" s="131"/>
      <c r="E18" s="131">
        <v>253</v>
      </c>
      <c r="F18" s="30">
        <v>168</v>
      </c>
      <c r="G18" s="149"/>
      <c r="H18" s="149"/>
    </row>
    <row r="19" spans="1:8" ht="13.5" thickBot="1" x14ac:dyDescent="0.25">
      <c r="A19" s="18" t="s">
        <v>20</v>
      </c>
      <c r="B19" s="3" t="s">
        <v>38</v>
      </c>
      <c r="C19" s="131"/>
      <c r="D19" s="131"/>
      <c r="E19" s="131">
        <v>222</v>
      </c>
      <c r="F19" s="30">
        <v>148</v>
      </c>
      <c r="G19" s="149"/>
      <c r="H19" s="149"/>
    </row>
    <row r="20" spans="1:8" ht="13.5" thickBot="1" x14ac:dyDescent="0.25">
      <c r="A20" s="18" t="s">
        <v>21</v>
      </c>
      <c r="B20" s="3" t="s">
        <v>39</v>
      </c>
      <c r="C20" s="131"/>
      <c r="D20" s="131"/>
      <c r="E20" s="131">
        <v>114</v>
      </c>
      <c r="F20" s="30">
        <v>76</v>
      </c>
      <c r="G20" s="149"/>
      <c r="H20" s="149"/>
    </row>
    <row r="21" spans="1:8" ht="26.25" thickBot="1" x14ac:dyDescent="0.25">
      <c r="A21" s="18" t="s">
        <v>22</v>
      </c>
      <c r="B21" s="3" t="s">
        <v>40</v>
      </c>
      <c r="C21" s="131"/>
      <c r="D21" s="131"/>
      <c r="E21" s="131">
        <v>58</v>
      </c>
      <c r="F21" s="30">
        <v>39</v>
      </c>
      <c r="G21" s="149"/>
      <c r="H21" s="149"/>
    </row>
    <row r="22" spans="1:8" ht="13.5" thickBot="1" x14ac:dyDescent="0.25">
      <c r="A22" s="18" t="s">
        <v>23</v>
      </c>
      <c r="B22" s="3" t="s">
        <v>24</v>
      </c>
      <c r="C22" s="131"/>
      <c r="D22" s="131">
        <v>68</v>
      </c>
      <c r="E22" s="131">
        <v>108</v>
      </c>
      <c r="F22" s="30">
        <v>72</v>
      </c>
      <c r="G22" s="149"/>
      <c r="H22" s="149"/>
    </row>
    <row r="23" spans="1:8" ht="13.5" thickBot="1" x14ac:dyDescent="0.25">
      <c r="A23" s="18" t="s">
        <v>169</v>
      </c>
      <c r="B23" s="3" t="s">
        <v>170</v>
      </c>
      <c r="C23" s="131"/>
      <c r="D23" s="131"/>
      <c r="E23" s="131">
        <v>65</v>
      </c>
      <c r="F23" s="30">
        <v>39</v>
      </c>
      <c r="G23" s="149"/>
      <c r="H23" s="149"/>
    </row>
    <row r="24" spans="1:8" x14ac:dyDescent="0.2">
      <c r="A24" s="104"/>
      <c r="B24" s="133" t="s">
        <v>102</v>
      </c>
      <c r="C24" s="141">
        <v>504</v>
      </c>
      <c r="D24" s="141">
        <v>336</v>
      </c>
      <c r="E24" s="141">
        <f>SUM(E18:E23)</f>
        <v>820</v>
      </c>
      <c r="F24" s="141">
        <f>SUM(F18:F23)</f>
        <v>542</v>
      </c>
      <c r="G24" s="135">
        <f>E24-C24</f>
        <v>316</v>
      </c>
      <c r="H24" s="135">
        <f>F24-D24</f>
        <v>206</v>
      </c>
    </row>
    <row r="25" spans="1:8" ht="14.25" thickBot="1" x14ac:dyDescent="0.25">
      <c r="A25" s="18"/>
      <c r="B25" s="134" t="s">
        <v>25</v>
      </c>
      <c r="C25" s="30"/>
      <c r="D25" s="30"/>
      <c r="E25" s="30"/>
      <c r="F25" s="30"/>
      <c r="G25" s="149"/>
      <c r="H25" s="149"/>
    </row>
    <row r="26" spans="1:8" s="203" customFormat="1" ht="26.25" thickBot="1" x14ac:dyDescent="0.25">
      <c r="A26" s="200" t="s">
        <v>26</v>
      </c>
      <c r="B26" s="201" t="s">
        <v>41</v>
      </c>
      <c r="C26" s="145"/>
      <c r="D26" s="145"/>
      <c r="E26" s="145"/>
      <c r="F26" s="145"/>
      <c r="G26" s="202"/>
      <c r="H26" s="202"/>
    </row>
    <row r="27" spans="1:8" ht="26.25" thickBot="1" x14ac:dyDescent="0.25">
      <c r="A27" s="18" t="s">
        <v>27</v>
      </c>
      <c r="B27" s="54" t="s">
        <v>42</v>
      </c>
      <c r="C27" s="30"/>
      <c r="D27" s="30"/>
      <c r="E27" s="30">
        <v>133</v>
      </c>
      <c r="F27" s="30">
        <v>76</v>
      </c>
      <c r="G27" s="30"/>
      <c r="H27" s="30"/>
    </row>
    <row r="28" spans="1:8" ht="13.5" thickBot="1" x14ac:dyDescent="0.25">
      <c r="A28" s="18" t="s">
        <v>43</v>
      </c>
      <c r="B28" s="54" t="s">
        <v>44</v>
      </c>
      <c r="C28" s="30"/>
      <c r="D28" s="30"/>
      <c r="E28" s="30">
        <v>422</v>
      </c>
      <c r="F28" s="30">
        <v>282</v>
      </c>
      <c r="G28" s="30"/>
      <c r="H28" s="30"/>
    </row>
    <row r="29" spans="1:8" ht="26.25" thickBot="1" x14ac:dyDescent="0.25">
      <c r="A29" s="18" t="s">
        <v>45</v>
      </c>
      <c r="B29" s="54" t="s">
        <v>46</v>
      </c>
      <c r="C29" s="30"/>
      <c r="D29" s="30"/>
      <c r="E29" s="30">
        <v>138</v>
      </c>
      <c r="F29" s="30">
        <v>92</v>
      </c>
      <c r="G29" s="30"/>
      <c r="H29" s="30"/>
    </row>
    <row r="30" spans="1:8" ht="26.25" thickBot="1" x14ac:dyDescent="0.25">
      <c r="A30" s="18" t="s">
        <v>47</v>
      </c>
      <c r="B30" s="54" t="s">
        <v>48</v>
      </c>
      <c r="C30" s="30"/>
      <c r="D30" s="30"/>
      <c r="E30" s="30">
        <v>402</v>
      </c>
      <c r="F30" s="30">
        <v>286</v>
      </c>
      <c r="G30" s="30"/>
      <c r="H30" s="30"/>
    </row>
    <row r="31" spans="1:8" ht="13.5" thickBot="1" x14ac:dyDescent="0.25">
      <c r="A31" s="18" t="s">
        <v>49</v>
      </c>
      <c r="B31" s="54" t="s">
        <v>50</v>
      </c>
      <c r="C31" s="30"/>
      <c r="D31" s="30"/>
      <c r="E31" s="30">
        <v>169</v>
      </c>
      <c r="F31" s="30">
        <v>115</v>
      </c>
      <c r="G31" s="30"/>
      <c r="H31" s="30"/>
    </row>
    <row r="32" spans="1:8" ht="26.25" thickBot="1" x14ac:dyDescent="0.25">
      <c r="A32" s="18" t="s">
        <v>51</v>
      </c>
      <c r="B32" s="54" t="s">
        <v>52</v>
      </c>
      <c r="C32" s="30"/>
      <c r="D32" s="30"/>
      <c r="E32" s="30">
        <v>204</v>
      </c>
      <c r="F32" s="30">
        <v>162</v>
      </c>
      <c r="G32" s="30"/>
      <c r="H32" s="30"/>
    </row>
    <row r="33" spans="1:8" ht="26.25" thickBot="1" x14ac:dyDescent="0.25">
      <c r="A33" s="18" t="s">
        <v>53</v>
      </c>
      <c r="B33" s="54" t="s">
        <v>55</v>
      </c>
      <c r="C33" s="30"/>
      <c r="D33" s="30"/>
      <c r="E33" s="30">
        <v>52</v>
      </c>
      <c r="F33" s="30">
        <v>35</v>
      </c>
      <c r="G33" s="30"/>
      <c r="H33" s="30"/>
    </row>
    <row r="34" spans="1:8" ht="26.25" thickBot="1" x14ac:dyDescent="0.25">
      <c r="A34" s="18" t="s">
        <v>54</v>
      </c>
      <c r="B34" s="57" t="s">
        <v>56</v>
      </c>
      <c r="C34" s="30"/>
      <c r="D34" s="30"/>
      <c r="E34" s="30">
        <v>156</v>
      </c>
      <c r="F34" s="30">
        <v>105</v>
      </c>
      <c r="G34" s="30"/>
      <c r="H34" s="30"/>
    </row>
    <row r="35" spans="1:8" ht="26.25" thickBot="1" x14ac:dyDescent="0.25">
      <c r="A35" s="165" t="s">
        <v>212</v>
      </c>
      <c r="B35" s="52" t="s">
        <v>103</v>
      </c>
      <c r="C35" s="139"/>
      <c r="D35" s="139"/>
      <c r="E35" s="139">
        <v>479</v>
      </c>
      <c r="F35" s="30">
        <v>319</v>
      </c>
      <c r="G35" s="30"/>
      <c r="H35" s="30"/>
    </row>
    <row r="36" spans="1:8" ht="26.25" thickBot="1" x14ac:dyDescent="0.25">
      <c r="A36" s="59" t="s">
        <v>28</v>
      </c>
      <c r="B36" s="53" t="s">
        <v>57</v>
      </c>
      <c r="C36" s="30"/>
      <c r="D36" s="30"/>
      <c r="G36" s="30"/>
      <c r="H36" s="30"/>
    </row>
    <row r="37" spans="1:8" ht="26.25" thickBot="1" x14ac:dyDescent="0.25">
      <c r="A37" s="18" t="s">
        <v>29</v>
      </c>
      <c r="B37" s="54" t="s">
        <v>237</v>
      </c>
      <c r="C37" s="30"/>
      <c r="D37" s="30"/>
      <c r="E37" s="30">
        <v>216</v>
      </c>
      <c r="F37" s="30">
        <v>144</v>
      </c>
      <c r="G37" s="30"/>
      <c r="H37" s="30"/>
    </row>
    <row r="38" spans="1:8" ht="13.5" thickBot="1" x14ac:dyDescent="0.25">
      <c r="A38" s="15" t="s">
        <v>58</v>
      </c>
      <c r="B38" s="55" t="s">
        <v>59</v>
      </c>
      <c r="C38" s="30"/>
      <c r="D38" s="30"/>
      <c r="E38" s="30"/>
      <c r="F38" s="30"/>
      <c r="G38" s="30"/>
      <c r="H38" s="30"/>
    </row>
    <row r="39" spans="1:8" ht="26.25" thickBot="1" x14ac:dyDescent="0.25">
      <c r="A39" s="18" t="s">
        <v>60</v>
      </c>
      <c r="B39" s="54" t="s">
        <v>61</v>
      </c>
      <c r="C39" s="30"/>
      <c r="D39" s="30"/>
      <c r="E39" s="30">
        <v>170</v>
      </c>
      <c r="F39" s="30">
        <v>108</v>
      </c>
      <c r="G39" s="30"/>
      <c r="H39" s="30"/>
    </row>
    <row r="40" spans="1:8" ht="26.25" thickBot="1" x14ac:dyDescent="0.25">
      <c r="A40" s="15" t="s">
        <v>62</v>
      </c>
      <c r="B40" s="55" t="s">
        <v>63</v>
      </c>
      <c r="C40" s="30"/>
      <c r="D40" s="30"/>
      <c r="E40" s="30"/>
      <c r="F40" s="30"/>
      <c r="G40" s="30"/>
      <c r="H40" s="30"/>
    </row>
    <row r="41" spans="1:8" ht="26.25" thickBot="1" x14ac:dyDescent="0.25">
      <c r="A41" s="18" t="s">
        <v>64</v>
      </c>
      <c r="B41" s="54" t="s">
        <v>65</v>
      </c>
      <c r="C41" s="30"/>
      <c r="D41" s="30"/>
      <c r="E41" s="30">
        <v>152</v>
      </c>
      <c r="F41" s="30">
        <v>108</v>
      </c>
      <c r="G41" s="30"/>
      <c r="H41" s="30"/>
    </row>
    <row r="42" spans="1:8" x14ac:dyDescent="0.2">
      <c r="A42" s="142"/>
      <c r="B42" s="143" t="s">
        <v>203</v>
      </c>
      <c r="C42" s="144">
        <v>1818</v>
      </c>
      <c r="D42" s="144">
        <v>1212</v>
      </c>
      <c r="E42" s="144">
        <f>SUM(E27:E41)</f>
        <v>2693</v>
      </c>
      <c r="F42" s="144">
        <f>SUM(F27:F41)</f>
        <v>1832</v>
      </c>
      <c r="G42" s="141">
        <f>E42-C42</f>
        <v>875</v>
      </c>
      <c r="H42" s="141">
        <f>F42-D42</f>
        <v>620</v>
      </c>
    </row>
    <row r="43" spans="1:8" x14ac:dyDescent="0.2">
      <c r="A43" s="145"/>
      <c r="B43" s="146" t="s">
        <v>260</v>
      </c>
      <c r="C43" s="204">
        <v>1404</v>
      </c>
      <c r="D43" s="204">
        <v>936</v>
      </c>
      <c r="E43" s="147"/>
      <c r="F43" s="147"/>
      <c r="G43" s="147"/>
      <c r="H43" s="147"/>
    </row>
    <row r="44" spans="1:8" x14ac:dyDescent="0.2">
      <c r="A44" s="145"/>
      <c r="B44" s="146" t="s">
        <v>262</v>
      </c>
      <c r="C44" s="147">
        <f>C43+C42+C24+C15+C11</f>
        <v>4644</v>
      </c>
      <c r="D44" s="147">
        <f>+D43+D42+D24+D15+D11</f>
        <v>3096</v>
      </c>
      <c r="E44" s="204">
        <f>E42+E24+E15+E11</f>
        <v>4649</v>
      </c>
      <c r="F44" s="147">
        <f>F42+F24+F15+F11</f>
        <v>3101</v>
      </c>
      <c r="G44" s="147">
        <f>G42+G24+G15+G11</f>
        <v>1409</v>
      </c>
      <c r="H44" s="147">
        <f>H42+H24+H15+H11</f>
        <v>941</v>
      </c>
    </row>
    <row r="45" spans="1:8" x14ac:dyDescent="0.2">
      <c r="A45" s="30"/>
      <c r="B45" s="131" t="s">
        <v>105</v>
      </c>
      <c r="C45" s="342" t="s">
        <v>207</v>
      </c>
      <c r="D45" s="344">
        <v>828</v>
      </c>
      <c r="E45" s="207"/>
      <c r="F45" s="206" t="s">
        <v>208</v>
      </c>
      <c r="G45" s="30"/>
      <c r="H45" s="30"/>
    </row>
    <row r="46" spans="1:8" x14ac:dyDescent="0.2">
      <c r="A46" s="30"/>
      <c r="B46" s="131" t="s">
        <v>204</v>
      </c>
      <c r="C46" s="343"/>
      <c r="D46" s="345"/>
      <c r="E46" s="210">
        <v>823</v>
      </c>
      <c r="F46" s="206" t="s">
        <v>211</v>
      </c>
      <c r="G46" s="30"/>
      <c r="H46" s="30"/>
    </row>
    <row r="47" spans="1:8" x14ac:dyDescent="0.2">
      <c r="A47" s="30"/>
      <c r="B47" s="131" t="s">
        <v>205</v>
      </c>
      <c r="C47" s="140" t="s">
        <v>208</v>
      </c>
      <c r="D47" s="205"/>
      <c r="E47" s="208"/>
      <c r="F47" s="199" t="s">
        <v>208</v>
      </c>
      <c r="G47" s="30"/>
      <c r="H47" s="30"/>
    </row>
    <row r="48" spans="1:8" x14ac:dyDescent="0.2">
      <c r="A48" s="30"/>
      <c r="B48" s="131" t="s">
        <v>206</v>
      </c>
      <c r="C48" s="140" t="s">
        <v>209</v>
      </c>
      <c r="D48" s="205"/>
      <c r="E48" s="208"/>
      <c r="F48" s="199" t="s">
        <v>209</v>
      </c>
      <c r="G48" s="30"/>
      <c r="H48" s="30"/>
    </row>
    <row r="49" spans="1:8" x14ac:dyDescent="0.2">
      <c r="A49" s="30"/>
      <c r="B49" s="131" t="s">
        <v>180</v>
      </c>
      <c r="C49" s="140" t="s">
        <v>210</v>
      </c>
      <c r="D49" s="205"/>
      <c r="E49" s="209"/>
      <c r="F49" s="199" t="s">
        <v>210</v>
      </c>
      <c r="G49" s="30"/>
      <c r="H49" s="30"/>
    </row>
    <row r="50" spans="1:8" ht="25.5" x14ac:dyDescent="0.2">
      <c r="A50" s="1" t="s">
        <v>261</v>
      </c>
      <c r="C50">
        <f>C44+D45</f>
        <v>5472</v>
      </c>
      <c r="E50">
        <f>+E46+E44</f>
        <v>5472</v>
      </c>
    </row>
    <row r="51" spans="1:8" x14ac:dyDescent="0.2">
      <c r="A51" s="341" t="s">
        <v>271</v>
      </c>
      <c r="B51" s="341"/>
      <c r="C51" s="341"/>
      <c r="D51" s="341"/>
      <c r="E51" s="341"/>
      <c r="F51" s="341"/>
      <c r="G51" s="341"/>
      <c r="H51" s="341"/>
    </row>
  </sheetData>
  <mergeCells count="7">
    <mergeCell ref="A1:H1"/>
    <mergeCell ref="C2:D2"/>
    <mergeCell ref="E2:F2"/>
    <mergeCell ref="A51:H51"/>
    <mergeCell ref="C45:C46"/>
    <mergeCell ref="D45:D46"/>
    <mergeCell ref="G2:H2"/>
  </mergeCells>
  <phoneticPr fontId="11" type="noConversion"/>
  <pageMargins left="0.79" right="0.17" top="1" bottom="1" header="0.5" footer="0.5"/>
  <pageSetup paperSize="9" scale="74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17"/>
  <sheetViews>
    <sheetView view="pageBreakPreview" zoomScaleNormal="100" workbookViewId="0">
      <pane ySplit="2" topLeftCell="A3" activePane="bottomLeft" state="frozen"/>
      <selection pane="bottomLeft" activeCell="J14" sqref="J14"/>
    </sheetView>
  </sheetViews>
  <sheetFormatPr defaultRowHeight="15.75" x14ac:dyDescent="0.25"/>
  <cols>
    <col min="1" max="1" width="25" style="31" bestFit="1" customWidth="1"/>
    <col min="2" max="2" width="17.5703125" style="31" customWidth="1"/>
    <col min="3" max="3" width="12.140625" style="31" bestFit="1" customWidth="1"/>
    <col min="4" max="4" width="18.42578125" style="31" customWidth="1"/>
    <col min="5" max="5" width="13.28515625" style="31" bestFit="1" customWidth="1"/>
    <col min="6" max="6" width="8.85546875" style="118" customWidth="1"/>
  </cols>
  <sheetData>
    <row r="1" spans="1:6" s="34" customFormat="1" ht="18.75" x14ac:dyDescent="0.3">
      <c r="A1" s="355" t="s">
        <v>100</v>
      </c>
      <c r="B1" s="355"/>
      <c r="C1" s="355"/>
      <c r="D1" s="355"/>
      <c r="E1" s="355"/>
      <c r="F1" s="355"/>
    </row>
    <row r="2" spans="1:6" ht="47.25" x14ac:dyDescent="0.25">
      <c r="A2" s="32" t="s">
        <v>85</v>
      </c>
      <c r="B2" s="32" t="s">
        <v>87</v>
      </c>
      <c r="C2" s="32" t="s">
        <v>81</v>
      </c>
      <c r="D2" s="32" t="s">
        <v>84</v>
      </c>
      <c r="E2" s="32" t="s">
        <v>86</v>
      </c>
      <c r="F2" s="117" t="s">
        <v>83</v>
      </c>
    </row>
    <row r="3" spans="1:6" ht="110.25" customHeight="1" x14ac:dyDescent="0.25">
      <c r="A3" s="32" t="s">
        <v>92</v>
      </c>
      <c r="B3" s="32" t="s">
        <v>93</v>
      </c>
      <c r="C3" s="32" t="s">
        <v>277</v>
      </c>
      <c r="D3" s="32" t="s">
        <v>256</v>
      </c>
      <c r="E3" s="32">
        <v>3</v>
      </c>
      <c r="F3" s="117" t="s">
        <v>98</v>
      </c>
    </row>
    <row r="4" spans="1:6" x14ac:dyDescent="0.25">
      <c r="A4" s="32"/>
      <c r="B4" s="32"/>
      <c r="C4" s="32"/>
      <c r="D4" s="32"/>
      <c r="E4" s="32">
        <v>4</v>
      </c>
      <c r="F4" s="117" t="s">
        <v>94</v>
      </c>
    </row>
    <row r="5" spans="1:6" x14ac:dyDescent="0.25">
      <c r="A5" s="32"/>
      <c r="B5" s="32"/>
      <c r="C5" s="32"/>
      <c r="D5" s="32"/>
      <c r="E5" s="32">
        <v>1</v>
      </c>
      <c r="F5" s="117" t="s">
        <v>95</v>
      </c>
    </row>
    <row r="6" spans="1:6" ht="63" x14ac:dyDescent="0.25">
      <c r="A6" s="32"/>
      <c r="B6" s="32"/>
      <c r="C6" s="32" t="s">
        <v>79</v>
      </c>
      <c r="D6" s="32" t="s">
        <v>106</v>
      </c>
      <c r="E6" s="32">
        <v>1</v>
      </c>
      <c r="F6" s="117" t="s">
        <v>94</v>
      </c>
    </row>
    <row r="7" spans="1:6" ht="78.75" x14ac:dyDescent="0.25">
      <c r="A7" s="32" t="s">
        <v>96</v>
      </c>
      <c r="B7" s="32" t="s">
        <v>97</v>
      </c>
      <c r="C7" s="32" t="s">
        <v>78</v>
      </c>
      <c r="D7" s="32" t="s">
        <v>108</v>
      </c>
      <c r="E7" s="32">
        <v>1</v>
      </c>
      <c r="F7" s="117" t="s">
        <v>98</v>
      </c>
    </row>
    <row r="8" spans="1:6" ht="62.25" customHeight="1" x14ac:dyDescent="0.25">
      <c r="A8" s="32"/>
      <c r="B8" s="32"/>
      <c r="C8" s="31" t="s">
        <v>79</v>
      </c>
      <c r="D8" s="32" t="s">
        <v>109</v>
      </c>
      <c r="E8" s="32">
        <v>2</v>
      </c>
      <c r="F8" s="117" t="s">
        <v>99</v>
      </c>
    </row>
    <row r="9" spans="1:6" ht="63" x14ac:dyDescent="0.25">
      <c r="A9" s="32"/>
      <c r="B9" s="32"/>
      <c r="C9" s="32" t="s">
        <v>79</v>
      </c>
      <c r="D9" s="32" t="s">
        <v>110</v>
      </c>
      <c r="E9" s="32">
        <v>3</v>
      </c>
      <c r="F9" s="117" t="s">
        <v>98</v>
      </c>
    </row>
    <row r="10" spans="1:6" ht="47.25" x14ac:dyDescent="0.25">
      <c r="A10" s="32" t="s">
        <v>90</v>
      </c>
      <c r="B10" s="32" t="s">
        <v>91</v>
      </c>
      <c r="C10" s="32" t="s">
        <v>78</v>
      </c>
      <c r="D10" s="32" t="s">
        <v>258</v>
      </c>
      <c r="E10" s="32">
        <v>1</v>
      </c>
      <c r="F10" s="119" t="s">
        <v>193</v>
      </c>
    </row>
    <row r="11" spans="1:6" ht="31.5" x14ac:dyDescent="0.25">
      <c r="A11" s="32"/>
      <c r="B11" s="32"/>
      <c r="C11" s="32"/>
      <c r="D11" s="32" t="s">
        <v>278</v>
      </c>
      <c r="E11" s="32">
        <v>1</v>
      </c>
      <c r="F11" s="119" t="s">
        <v>193</v>
      </c>
    </row>
    <row r="12" spans="1:6" ht="78.75" x14ac:dyDescent="0.25">
      <c r="A12" s="32"/>
      <c r="B12" s="32"/>
      <c r="C12" s="32" t="s">
        <v>79</v>
      </c>
      <c r="D12" s="32" t="s">
        <v>111</v>
      </c>
      <c r="E12" s="32">
        <v>2</v>
      </c>
      <c r="F12" s="117" t="s">
        <v>77</v>
      </c>
    </row>
    <row r="13" spans="1:6" x14ac:dyDescent="0.25">
      <c r="A13" s="32"/>
      <c r="B13" s="32"/>
      <c r="C13" s="32"/>
      <c r="D13" s="32"/>
      <c r="E13" s="32">
        <v>2</v>
      </c>
      <c r="F13" s="117" t="s">
        <v>99</v>
      </c>
    </row>
    <row r="14" spans="1:6" ht="94.5" x14ac:dyDescent="0.25">
      <c r="A14" s="32" t="s">
        <v>88</v>
      </c>
      <c r="B14" s="32" t="s">
        <v>89</v>
      </c>
      <c r="C14" s="32" t="s">
        <v>78</v>
      </c>
      <c r="D14" s="32" t="s">
        <v>112</v>
      </c>
      <c r="E14" s="32">
        <v>1</v>
      </c>
      <c r="F14" s="117" t="s">
        <v>77</v>
      </c>
    </row>
    <row r="15" spans="1:6" ht="47.25" x14ac:dyDescent="0.25">
      <c r="A15" s="32"/>
      <c r="B15" s="32"/>
      <c r="C15" s="32" t="s">
        <v>78</v>
      </c>
      <c r="D15" s="32" t="s">
        <v>257</v>
      </c>
      <c r="E15" s="32">
        <v>1</v>
      </c>
      <c r="F15" s="117" t="s">
        <v>98</v>
      </c>
    </row>
    <row r="16" spans="1:6" x14ac:dyDescent="0.25">
      <c r="A16" s="32" t="s">
        <v>82</v>
      </c>
      <c r="B16" s="32"/>
      <c r="C16" s="32"/>
      <c r="D16" s="32"/>
      <c r="E16" s="33">
        <f>SUM(E3:E15)</f>
        <v>23</v>
      </c>
      <c r="F16" s="119"/>
    </row>
    <row r="17" spans="1:6" ht="47.25" x14ac:dyDescent="0.25">
      <c r="A17" s="32"/>
      <c r="B17" s="32"/>
      <c r="C17" s="32" t="s">
        <v>80</v>
      </c>
      <c r="D17" s="32" t="s">
        <v>107</v>
      </c>
      <c r="E17" s="32">
        <v>4</v>
      </c>
      <c r="F17" s="117" t="s">
        <v>95</v>
      </c>
    </row>
  </sheetData>
  <mergeCells count="1">
    <mergeCell ref="A1:F1"/>
  </mergeCells>
  <phoneticPr fontId="0" type="noConversion"/>
  <pageMargins left="0.71" right="0.17" top="1" bottom="1" header="0.5" footer="0.5"/>
  <pageSetup paperSize="9" scale="84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9"/>
  <sheetViews>
    <sheetView view="pageBreakPreview" zoomScale="60" zoomScaleNormal="100" workbookViewId="0">
      <selection activeCell="V26" sqref="U25:V26"/>
    </sheetView>
  </sheetViews>
  <sheetFormatPr defaultRowHeight="12.75" x14ac:dyDescent="0.2"/>
  <cols>
    <col min="1" max="1" width="11.7109375" customWidth="1"/>
    <col min="2" max="2" width="23.28515625" customWidth="1"/>
    <col min="3" max="3" width="16.140625" style="1" customWidth="1"/>
    <col min="4" max="4" width="16.42578125" bestFit="1" customWidth="1"/>
    <col min="5" max="5" width="17" style="1" customWidth="1"/>
    <col min="6" max="6" width="20.140625" customWidth="1"/>
    <col min="7" max="7" width="12.42578125" customWidth="1"/>
  </cols>
  <sheetData>
    <row r="1" spans="1:9" s="120" customFormat="1" ht="52.5" customHeight="1" x14ac:dyDescent="0.3">
      <c r="A1" s="356" t="s">
        <v>279</v>
      </c>
      <c r="B1" s="356"/>
      <c r="C1" s="356"/>
      <c r="D1" s="356"/>
      <c r="E1" s="356"/>
      <c r="F1" s="356"/>
      <c r="G1" s="356"/>
      <c r="H1" s="356"/>
      <c r="I1" s="356"/>
    </row>
    <row r="2" spans="1:9" s="127" customFormat="1" ht="40.5" customHeight="1" x14ac:dyDescent="0.25">
      <c r="A2" s="362" t="s">
        <v>199</v>
      </c>
      <c r="B2" s="357" t="s">
        <v>194</v>
      </c>
      <c r="C2" s="357" t="s">
        <v>105</v>
      </c>
      <c r="D2" s="359" t="s">
        <v>195</v>
      </c>
      <c r="E2" s="360"/>
      <c r="F2" s="361" t="s">
        <v>196</v>
      </c>
      <c r="G2" s="361" t="s">
        <v>181</v>
      </c>
      <c r="H2" s="361" t="s">
        <v>197</v>
      </c>
      <c r="I2" s="361" t="s">
        <v>198</v>
      </c>
    </row>
    <row r="3" spans="1:9" s="127" customFormat="1" ht="89.25" customHeight="1" x14ac:dyDescent="0.25">
      <c r="A3" s="363"/>
      <c r="B3" s="358"/>
      <c r="C3" s="358"/>
      <c r="D3" s="128" t="s">
        <v>79</v>
      </c>
      <c r="E3" s="129" t="s">
        <v>80</v>
      </c>
      <c r="F3" s="361"/>
      <c r="G3" s="361"/>
      <c r="H3" s="361"/>
      <c r="I3" s="361"/>
    </row>
    <row r="4" spans="1:9" s="50" customFormat="1" ht="15.75" x14ac:dyDescent="0.25">
      <c r="A4" s="121">
        <v>1</v>
      </c>
      <c r="B4" s="121">
        <v>2</v>
      </c>
      <c r="C4" s="122">
        <v>3</v>
      </c>
      <c r="D4" s="121">
        <v>4</v>
      </c>
      <c r="E4" s="123">
        <v>5</v>
      </c>
      <c r="F4" s="51">
        <v>6</v>
      </c>
      <c r="G4" s="51">
        <v>7</v>
      </c>
      <c r="H4" s="51">
        <v>8</v>
      </c>
      <c r="I4" s="51">
        <v>9</v>
      </c>
    </row>
    <row r="5" spans="1:9" s="50" customFormat="1" ht="15.75" x14ac:dyDescent="0.25">
      <c r="A5" s="51" t="s">
        <v>73</v>
      </c>
      <c r="B5" s="32">
        <v>39</v>
      </c>
      <c r="D5" s="51"/>
      <c r="E5" s="32"/>
      <c r="F5" s="51">
        <v>2</v>
      </c>
      <c r="G5" s="51"/>
      <c r="H5" s="51">
        <v>11</v>
      </c>
      <c r="I5" s="51">
        <f>SUM(B5:H5)</f>
        <v>52</v>
      </c>
    </row>
    <row r="6" spans="1:9" s="50" customFormat="1" ht="19.5" customHeight="1" x14ac:dyDescent="0.25">
      <c r="A6" s="51" t="s">
        <v>74</v>
      </c>
      <c r="B6" s="51">
        <v>35</v>
      </c>
      <c r="C6" s="32">
        <v>3</v>
      </c>
      <c r="D6" s="124">
        <v>2</v>
      </c>
      <c r="E6" s="32"/>
      <c r="F6" s="51">
        <v>1</v>
      </c>
      <c r="G6" s="51"/>
      <c r="H6" s="51">
        <v>11</v>
      </c>
      <c r="I6" s="51">
        <f>SUM(B6:H6)</f>
        <v>52</v>
      </c>
    </row>
    <row r="7" spans="1:9" s="50" customFormat="1" ht="15.75" x14ac:dyDescent="0.25">
      <c r="A7" s="51" t="s">
        <v>75</v>
      </c>
      <c r="B7" s="51">
        <v>28</v>
      </c>
      <c r="C7" s="125">
        <v>2</v>
      </c>
      <c r="D7" s="124">
        <v>10</v>
      </c>
      <c r="E7" s="32"/>
      <c r="F7" s="51">
        <v>2</v>
      </c>
      <c r="G7" s="51"/>
      <c r="H7" s="51">
        <v>10</v>
      </c>
      <c r="I7" s="51">
        <f>SUM(B7:H7)</f>
        <v>52</v>
      </c>
    </row>
    <row r="8" spans="1:9" s="50" customFormat="1" ht="15.75" x14ac:dyDescent="0.25">
      <c r="A8" s="51" t="s">
        <v>76</v>
      </c>
      <c r="B8" s="51">
        <v>23</v>
      </c>
      <c r="C8" s="32">
        <v>0</v>
      </c>
      <c r="D8" s="51">
        <v>6</v>
      </c>
      <c r="E8" s="32">
        <v>4</v>
      </c>
      <c r="F8" s="51">
        <v>2</v>
      </c>
      <c r="G8" s="51">
        <v>6</v>
      </c>
      <c r="H8" s="51">
        <v>2</v>
      </c>
      <c r="I8" s="51">
        <f>SUM(B8:H8)</f>
        <v>43</v>
      </c>
    </row>
    <row r="9" spans="1:9" s="130" customFormat="1" ht="15.75" x14ac:dyDescent="0.25">
      <c r="A9" s="126" t="s">
        <v>177</v>
      </c>
      <c r="B9" s="126">
        <f>SUM(B5:B8)</f>
        <v>125</v>
      </c>
      <c r="C9" s="126">
        <f t="shared" ref="C9:I9" si="0">SUM(C5:C8)</f>
        <v>5</v>
      </c>
      <c r="D9" s="126">
        <f t="shared" si="0"/>
        <v>18</v>
      </c>
      <c r="E9" s="126">
        <f t="shared" si="0"/>
        <v>4</v>
      </c>
      <c r="F9" s="126">
        <f t="shared" si="0"/>
        <v>7</v>
      </c>
      <c r="G9" s="126">
        <f t="shared" si="0"/>
        <v>6</v>
      </c>
      <c r="H9" s="126">
        <f t="shared" si="0"/>
        <v>34</v>
      </c>
      <c r="I9" s="126">
        <f t="shared" si="0"/>
        <v>199</v>
      </c>
    </row>
  </sheetData>
  <mergeCells count="9">
    <mergeCell ref="A1:I1"/>
    <mergeCell ref="B2:B3"/>
    <mergeCell ref="C2:C3"/>
    <mergeCell ref="D2:E2"/>
    <mergeCell ref="F2:F3"/>
    <mergeCell ref="G2:G3"/>
    <mergeCell ref="H2:H3"/>
    <mergeCell ref="I2:I3"/>
    <mergeCell ref="A2:A3"/>
  </mergeCells>
  <phoneticPr fontId="0" type="noConversion"/>
  <pageMargins left="0.51" right="0.33" top="1" bottom="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Тит лист</vt:lpstr>
      <vt:lpstr>план уч.проц с фгос соо 2018</vt:lpstr>
      <vt:lpstr>календ график</vt:lpstr>
      <vt:lpstr>анализ</vt:lpstr>
      <vt:lpstr>практ</vt:lpstr>
      <vt:lpstr>бюджет</vt:lpstr>
      <vt:lpstr>'календ график'!Область_печати</vt:lpstr>
      <vt:lpstr>'план уч.проц с фгос соо 2018'!Область_печати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Администратор</cp:lastModifiedBy>
  <cp:lastPrinted>2018-08-21T11:30:43Z</cp:lastPrinted>
  <dcterms:created xsi:type="dcterms:W3CDTF">1996-10-08T23:32:33Z</dcterms:created>
  <dcterms:modified xsi:type="dcterms:W3CDTF">2019-04-29T07:40:04Z</dcterms:modified>
</cp:coreProperties>
</file>